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 - VRN" sheetId="2" r:id="rId2"/>
    <sheet name="10 - Šatny a sociální zař..." sheetId="3" r:id="rId3"/>
    <sheet name="15 - Šatny a sociální zař..." sheetId="4" r:id="rId4"/>
    <sheet name="16 - Šatny a sociální zař..." sheetId="5" r:id="rId5"/>
    <sheet name="17 - Šatny a sociální zař..." sheetId="6" r:id="rId6"/>
    <sheet name="18 - Šatny a sociální zař..." sheetId="7" r:id="rId7"/>
    <sheet name="19 - Šatny a sociální zař..." sheetId="8" r:id="rId8"/>
    <sheet name="19FV - Šatny a sociální z..." sheetId="9" r:id="rId9"/>
    <sheet name="20 - Přístavba obecního d..." sheetId="10" r:id="rId10"/>
    <sheet name="21 - Přístavba obecního d..." sheetId="11" r:id="rId11"/>
    <sheet name="22 - Přístavba obecního d..." sheetId="12" r:id="rId12"/>
    <sheet name="23 - Přístavba obecního d..." sheetId="13" r:id="rId13"/>
    <sheet name="24 - Přístavba obecního d..." sheetId="14" r:id="rId14"/>
  </sheets>
  <definedNames>
    <definedName name="_xlnm.Print_Area" localSheetId="0">'Rekapitulace stavby'!$D$4:$AO$76,'Rekapitulace stavby'!$C$82:$AQ$110</definedName>
    <definedName name="_xlnm.Print_Titles" localSheetId="0">'Rekapitulace stavby'!$92:$92</definedName>
    <definedName name="_xlnm._FilterDatabase" localSheetId="1" hidden="1">'0 - VRN'!$C$119:$K$128</definedName>
    <definedName name="_xlnm.Print_Area" localSheetId="1">'0 - VRN'!$C$4:$J$76,'0 - VRN'!$C$82:$J$101,'0 - VRN'!$C$107:$K$128</definedName>
    <definedName name="_xlnm.Print_Titles" localSheetId="1">'0 - VRN'!$119:$119</definedName>
    <definedName name="_xlnm._FilterDatabase" localSheetId="2" hidden="1">'10 - Šatny a sociální zař...'!$C$130:$K$200</definedName>
    <definedName name="_xlnm.Print_Area" localSheetId="2">'10 - Šatny a sociální zař...'!$C$4:$J$76,'10 - Šatny a sociální zař...'!$C$82:$J$110,'10 - Šatny a sociální zař...'!$C$116:$K$200</definedName>
    <definedName name="_xlnm.Print_Titles" localSheetId="2">'10 - Šatny a sociální zař...'!$130:$130</definedName>
    <definedName name="_xlnm._FilterDatabase" localSheetId="3" hidden="1">'15 - Šatny a sociální zař...'!$C$143:$K$815</definedName>
    <definedName name="_xlnm.Print_Area" localSheetId="3">'15 - Šatny a sociální zař...'!$C$4:$J$76,'15 - Šatny a sociální zař...'!$C$82:$J$123,'15 - Šatny a sociální zař...'!$C$129:$K$815</definedName>
    <definedName name="_xlnm.Print_Titles" localSheetId="3">'15 - Šatny a sociální zař...'!$143:$143</definedName>
    <definedName name="_xlnm._FilterDatabase" localSheetId="4" hidden="1">'16 - Šatny a sociální zař...'!$C$134:$K$227</definedName>
    <definedName name="_xlnm.Print_Area" localSheetId="4">'16 - Šatny a sociální zař...'!$C$4:$J$76,'16 - Šatny a sociální zař...'!$C$82:$J$114,'16 - Šatny a sociální zař...'!$C$120:$K$227</definedName>
    <definedName name="_xlnm.Print_Titles" localSheetId="4">'16 - Šatny a sociální zař...'!$134:$134</definedName>
    <definedName name="_xlnm._FilterDatabase" localSheetId="5" hidden="1">'17 - Šatny a sociální zař...'!$C$126:$K$184</definedName>
    <definedName name="_xlnm.Print_Area" localSheetId="5">'17 - Šatny a sociální zař...'!$C$4:$J$76,'17 - Šatny a sociální zař...'!$C$82:$J$106,'17 - Šatny a sociální zař...'!$C$112:$K$184</definedName>
    <definedName name="_xlnm.Print_Titles" localSheetId="5">'17 - Šatny a sociální zař...'!$126:$126</definedName>
    <definedName name="_xlnm._FilterDatabase" localSheetId="6" hidden="1">'18 - Šatny a sociální zař...'!$C$122:$K$153</definedName>
    <definedName name="_xlnm.Print_Area" localSheetId="6">'18 - Šatny a sociální zař...'!$C$4:$J$76,'18 - Šatny a sociální zař...'!$C$82:$J$102,'18 - Šatny a sociální zař...'!$C$108:$K$153</definedName>
    <definedName name="_xlnm.Print_Titles" localSheetId="6">'18 - Šatny a sociální zař...'!$122:$122</definedName>
    <definedName name="_xlnm._FilterDatabase" localSheetId="7" hidden="1">'19 - Šatny a sociální zař...'!$C$121:$K$161</definedName>
    <definedName name="_xlnm.Print_Area" localSheetId="7">'19 - Šatny a sociální zař...'!$C$4:$J$76,'19 - Šatny a sociální zař...'!$C$82:$J$101,'19 - Šatny a sociální zař...'!$C$107:$K$161</definedName>
    <definedName name="_xlnm.Print_Titles" localSheetId="7">'19 - Šatny a sociální zař...'!$121:$121</definedName>
    <definedName name="_xlnm._FilterDatabase" localSheetId="8" hidden="1">'19FV - Šatny a sociální z...'!$C$121:$K$132</definedName>
    <definedName name="_xlnm.Print_Area" localSheetId="8">'19FV - Šatny a sociální z...'!$C$4:$J$76,'19FV - Šatny a sociální z...'!$C$82:$J$101,'19FV - Šatny a sociální z...'!$C$107:$K$132</definedName>
    <definedName name="_xlnm.Print_Titles" localSheetId="8">'19FV - Šatny a sociální z...'!$121:$121</definedName>
    <definedName name="_xlnm._FilterDatabase" localSheetId="9" hidden="1">'20 - Přístavba obecního d...'!$C$142:$K$460</definedName>
    <definedName name="_xlnm.Print_Area" localSheetId="9">'20 - Přístavba obecního d...'!$C$4:$J$76,'20 - Přístavba obecního d...'!$C$82:$J$122,'20 - Přístavba obecního d...'!$C$128:$K$460</definedName>
    <definedName name="_xlnm.Print_Titles" localSheetId="9">'20 - Přístavba obecního d...'!$142:$142</definedName>
    <definedName name="_xlnm._FilterDatabase" localSheetId="10" hidden="1">'21 - Přístavba obecního d...'!$C$128:$K$166</definedName>
    <definedName name="_xlnm.Print_Area" localSheetId="10">'21 - Přístavba obecního d...'!$C$4:$J$76,'21 - Přístavba obecního d...'!$C$82:$J$108,'21 - Přístavba obecního d...'!$C$114:$K$166</definedName>
    <definedName name="_xlnm.Print_Titles" localSheetId="10">'21 - Přístavba obecního d...'!$128:$128</definedName>
    <definedName name="_xlnm._FilterDatabase" localSheetId="11" hidden="1">'22 - Přístavba obecního d...'!$C$124:$K$158</definedName>
    <definedName name="_xlnm.Print_Area" localSheetId="11">'22 - Přístavba obecního d...'!$C$4:$J$76,'22 - Přístavba obecního d...'!$C$82:$J$104,'22 - Přístavba obecního d...'!$C$110:$K$158</definedName>
    <definedName name="_xlnm.Print_Titles" localSheetId="11">'22 - Přístavba obecního d...'!$124:$124</definedName>
    <definedName name="_xlnm._FilterDatabase" localSheetId="12" hidden="1">'23 - Přístavba obecního d...'!$C$122:$K$148</definedName>
    <definedName name="_xlnm.Print_Area" localSheetId="12">'23 - Přístavba obecního d...'!$C$4:$J$76,'23 - Přístavba obecního d...'!$C$82:$J$102,'23 - Přístavba obecního d...'!$C$108:$K$148</definedName>
    <definedName name="_xlnm.Print_Titles" localSheetId="12">'23 - Přístavba obecního d...'!$122:$122</definedName>
    <definedName name="_xlnm._FilterDatabase" localSheetId="13" hidden="1">'24 - Přístavba obecního d...'!$C$121:$K$146</definedName>
    <definedName name="_xlnm.Print_Area" localSheetId="13">'24 - Přístavba obecního d...'!$C$4:$J$76,'24 - Přístavba obecního d...'!$C$82:$J$101,'24 - Přístavba obecního d...'!$C$107:$K$146</definedName>
    <definedName name="_xlnm.Print_Titles" localSheetId="13">'24 - Přístavba obecního d...'!$121:$121</definedName>
  </definedNames>
  <calcPr/>
</workbook>
</file>

<file path=xl/calcChain.xml><?xml version="1.0" encoding="utf-8"?>
<calcChain xmlns="http://schemas.openxmlformats.org/spreadsheetml/2006/main">
  <c i="14" l="1" r="J39"/>
  <c r="J38"/>
  <c i="1" r="AY109"/>
  <c i="14" r="J37"/>
  <c i="1" r="AX109"/>
  <c i="14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13" r="J39"/>
  <c r="J38"/>
  <c i="1" r="AY108"/>
  <c i="13" r="J37"/>
  <c i="1" r="AX108"/>
  <c i="13"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12" r="J39"/>
  <c r="J38"/>
  <c i="1" r="AY107"/>
  <c i="12" r="J37"/>
  <c i="1" r="AX107"/>
  <c i="12"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91"/>
  <c r="E7"/>
  <c r="E113"/>
  <c i="11" r="J39"/>
  <c r="J38"/>
  <c i="1" r="AY106"/>
  <c i="11" r="J37"/>
  <c i="1" r="AX106"/>
  <c i="11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T131"/>
  <c r="R132"/>
  <c r="R131"/>
  <c r="P132"/>
  <c r="P131"/>
  <c r="J126"/>
  <c r="J125"/>
  <c r="F125"/>
  <c r="F123"/>
  <c r="E121"/>
  <c r="J94"/>
  <c r="J93"/>
  <c r="F93"/>
  <c r="F91"/>
  <c r="E89"/>
  <c r="J20"/>
  <c r="E20"/>
  <c r="F94"/>
  <c r="J19"/>
  <c r="J14"/>
  <c r="J123"/>
  <c r="E7"/>
  <c r="E117"/>
  <c i="10" r="T458"/>
  <c r="J39"/>
  <c r="J38"/>
  <c i="1" r="AY105"/>
  <c i="10" r="J37"/>
  <c i="1" r="AX105"/>
  <c i="10" r="BI460"/>
  <c r="BH460"/>
  <c r="BG460"/>
  <c r="BF460"/>
  <c r="T460"/>
  <c r="R460"/>
  <c r="P460"/>
  <c r="BI459"/>
  <c r="BH459"/>
  <c r="BG459"/>
  <c r="BF459"/>
  <c r="T459"/>
  <c r="R459"/>
  <c r="P459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6"/>
  <c r="BH406"/>
  <c r="BG406"/>
  <c r="BF406"/>
  <c r="T406"/>
  <c r="R406"/>
  <c r="P406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T302"/>
  <c r="R303"/>
  <c r="R302"/>
  <c r="P303"/>
  <c r="P302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5"/>
  <c r="BH215"/>
  <c r="BG215"/>
  <c r="BF215"/>
  <c r="T215"/>
  <c r="T214"/>
  <c r="R215"/>
  <c r="R214"/>
  <c r="P215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4"/>
  <c r="BH184"/>
  <c r="BG184"/>
  <c r="BF184"/>
  <c r="T184"/>
  <c r="R184"/>
  <c r="P184"/>
  <c r="BI183"/>
  <c r="BH183"/>
  <c r="BG183"/>
  <c r="BF183"/>
  <c r="T183"/>
  <c r="R183"/>
  <c r="P183"/>
  <c r="BI173"/>
  <c r="BH173"/>
  <c r="BG173"/>
  <c r="BF173"/>
  <c r="T173"/>
  <c r="R173"/>
  <c r="P173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J140"/>
  <c r="J139"/>
  <c r="F139"/>
  <c r="F137"/>
  <c r="E135"/>
  <c r="J94"/>
  <c r="J93"/>
  <c r="F93"/>
  <c r="F91"/>
  <c r="E89"/>
  <c r="J20"/>
  <c r="E20"/>
  <c r="F140"/>
  <c r="J19"/>
  <c r="J14"/>
  <c r="J91"/>
  <c r="E7"/>
  <c r="E85"/>
  <c i="9" r="J39"/>
  <c r="J38"/>
  <c i="1" r="AY103"/>
  <c i="9" r="J37"/>
  <c i="1" r="AX103"/>
  <c i="9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8" r="J39"/>
  <c r="J38"/>
  <c i="1" r="AY102"/>
  <c i="8" r="J37"/>
  <c i="1" r="AX102"/>
  <c i="8"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7" r="J39"/>
  <c r="J38"/>
  <c i="1" r="AY101"/>
  <c i="7" r="J37"/>
  <c i="1" r="AX101"/>
  <c i="7"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91"/>
  <c r="E7"/>
  <c r="E111"/>
  <c i="6" r="J39"/>
  <c r="J38"/>
  <c i="1" r="AY100"/>
  <c i="6" r="J37"/>
  <c i="1" r="AX100"/>
  <c i="6"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94"/>
  <c r="J19"/>
  <c r="J14"/>
  <c r="J91"/>
  <c r="E7"/>
  <c r="E115"/>
  <c i="5" r="J39"/>
  <c r="J38"/>
  <c i="1" r="AY99"/>
  <c i="5" r="J37"/>
  <c i="1" r="AX99"/>
  <c i="5" r="BI227"/>
  <c r="BH227"/>
  <c r="BG227"/>
  <c r="BF227"/>
  <c r="T227"/>
  <c r="T226"/>
  <c r="R227"/>
  <c r="R226"/>
  <c r="P227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54"/>
  <c r="BH154"/>
  <c r="BG154"/>
  <c r="BF154"/>
  <c r="T154"/>
  <c r="T153"/>
  <c r="R154"/>
  <c r="R153"/>
  <c r="P154"/>
  <c r="P153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J132"/>
  <c r="J131"/>
  <c r="F131"/>
  <c r="F129"/>
  <c r="E127"/>
  <c r="J94"/>
  <c r="J93"/>
  <c r="F93"/>
  <c r="F91"/>
  <c r="E89"/>
  <c r="J20"/>
  <c r="E20"/>
  <c r="F94"/>
  <c r="J19"/>
  <c r="J14"/>
  <c r="J129"/>
  <c r="E7"/>
  <c r="E123"/>
  <c i="4" r="J39"/>
  <c r="J38"/>
  <c i="1" r="AY98"/>
  <c i="4" r="J37"/>
  <c i="1" r="AX98"/>
  <c i="4" r="BI815"/>
  <c r="BH815"/>
  <c r="BG815"/>
  <c r="BF815"/>
  <c r="T815"/>
  <c r="R815"/>
  <c r="P815"/>
  <c r="BI814"/>
  <c r="BH814"/>
  <c r="BG814"/>
  <c r="BF814"/>
  <c r="T814"/>
  <c r="R814"/>
  <c r="P814"/>
  <c r="BI812"/>
  <c r="BH812"/>
  <c r="BG812"/>
  <c r="BF812"/>
  <c r="T812"/>
  <c r="R812"/>
  <c r="P812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46"/>
  <c r="BH746"/>
  <c r="BG746"/>
  <c r="BF746"/>
  <c r="T746"/>
  <c r="R746"/>
  <c r="P746"/>
  <c r="BI744"/>
  <c r="BH744"/>
  <c r="BG744"/>
  <c r="BF744"/>
  <c r="T744"/>
  <c r="R744"/>
  <c r="P744"/>
  <c r="BI743"/>
  <c r="BH743"/>
  <c r="BG743"/>
  <c r="BF743"/>
  <c r="T743"/>
  <c r="R743"/>
  <c r="P743"/>
  <c r="BI741"/>
  <c r="BH741"/>
  <c r="BG741"/>
  <c r="BF741"/>
  <c r="T741"/>
  <c r="R741"/>
  <c r="P741"/>
  <c r="BI740"/>
  <c r="BH740"/>
  <c r="BG740"/>
  <c r="BF740"/>
  <c r="T740"/>
  <c r="R740"/>
  <c r="P740"/>
  <c r="BI707"/>
  <c r="BH707"/>
  <c r="BG707"/>
  <c r="BF707"/>
  <c r="T707"/>
  <c r="R707"/>
  <c r="P707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684"/>
  <c r="BH684"/>
  <c r="BG684"/>
  <c r="BF684"/>
  <c r="T684"/>
  <c r="R684"/>
  <c r="P684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53"/>
  <c r="BH653"/>
  <c r="BG653"/>
  <c r="BF653"/>
  <c r="T653"/>
  <c r="R653"/>
  <c r="P653"/>
  <c r="BI651"/>
  <c r="BH651"/>
  <c r="BG651"/>
  <c r="BF651"/>
  <c r="T651"/>
  <c r="R651"/>
  <c r="P651"/>
  <c r="BI636"/>
  <c r="BH636"/>
  <c r="BG636"/>
  <c r="BF636"/>
  <c r="T636"/>
  <c r="R636"/>
  <c r="P636"/>
  <c r="BI634"/>
  <c r="BH634"/>
  <c r="BG634"/>
  <c r="BF634"/>
  <c r="T634"/>
  <c r="R634"/>
  <c r="P634"/>
  <c r="BI633"/>
  <c r="BH633"/>
  <c r="BG633"/>
  <c r="BF633"/>
  <c r="T633"/>
  <c r="R633"/>
  <c r="P633"/>
  <c r="BI616"/>
  <c r="BH616"/>
  <c r="BG616"/>
  <c r="BF616"/>
  <c r="T616"/>
  <c r="R616"/>
  <c r="P616"/>
  <c r="BI614"/>
  <c r="BH614"/>
  <c r="BG614"/>
  <c r="BF614"/>
  <c r="T614"/>
  <c r="R614"/>
  <c r="P614"/>
  <c r="BI613"/>
  <c r="BH613"/>
  <c r="BG613"/>
  <c r="BF613"/>
  <c r="T613"/>
  <c r="R613"/>
  <c r="P613"/>
  <c r="BI611"/>
  <c r="BH611"/>
  <c r="BG611"/>
  <c r="BF611"/>
  <c r="T611"/>
  <c r="R611"/>
  <c r="P611"/>
  <c r="BI610"/>
  <c r="BH610"/>
  <c r="BG610"/>
  <c r="BF610"/>
  <c r="T610"/>
  <c r="R610"/>
  <c r="P610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1"/>
  <c r="BH591"/>
  <c r="BG591"/>
  <c r="BF591"/>
  <c r="T591"/>
  <c r="R591"/>
  <c r="P591"/>
  <c r="BI590"/>
  <c r="BH590"/>
  <c r="BG590"/>
  <c r="BF590"/>
  <c r="T590"/>
  <c r="R590"/>
  <c r="P590"/>
  <c r="BI587"/>
  <c r="BH587"/>
  <c r="BG587"/>
  <c r="BF587"/>
  <c r="T587"/>
  <c r="R587"/>
  <c r="P587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79"/>
  <c r="BH579"/>
  <c r="BG579"/>
  <c r="BF579"/>
  <c r="T579"/>
  <c r="R579"/>
  <c r="P579"/>
  <c r="BI577"/>
  <c r="BH577"/>
  <c r="BG577"/>
  <c r="BF577"/>
  <c r="T577"/>
  <c r="R577"/>
  <c r="P577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68"/>
  <c r="BH568"/>
  <c r="BG568"/>
  <c r="BF568"/>
  <c r="T568"/>
  <c r="R568"/>
  <c r="P568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8"/>
  <c r="BH538"/>
  <c r="BG538"/>
  <c r="BF538"/>
  <c r="T538"/>
  <c r="R538"/>
  <c r="P538"/>
  <c r="BI536"/>
  <c r="BH536"/>
  <c r="BG536"/>
  <c r="BF536"/>
  <c r="T536"/>
  <c r="R536"/>
  <c r="P536"/>
  <c r="BI535"/>
  <c r="BH535"/>
  <c r="BG535"/>
  <c r="BF535"/>
  <c r="T535"/>
  <c r="R535"/>
  <c r="P535"/>
  <c r="BI533"/>
  <c r="BH533"/>
  <c r="BG533"/>
  <c r="BF533"/>
  <c r="T533"/>
  <c r="R533"/>
  <c r="P533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9"/>
  <c r="BH519"/>
  <c r="BG519"/>
  <c r="BF519"/>
  <c r="T519"/>
  <c r="R519"/>
  <c r="P519"/>
  <c r="BI511"/>
  <c r="BH511"/>
  <c r="BG511"/>
  <c r="BF511"/>
  <c r="T511"/>
  <c r="R511"/>
  <c r="P511"/>
  <c r="BI509"/>
  <c r="BH509"/>
  <c r="BG509"/>
  <c r="BF509"/>
  <c r="T509"/>
  <c r="R509"/>
  <c r="P509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4"/>
  <c r="BH484"/>
  <c r="BG484"/>
  <c r="BF484"/>
  <c r="T484"/>
  <c r="R484"/>
  <c r="P484"/>
  <c r="BI483"/>
  <c r="BH483"/>
  <c r="BG483"/>
  <c r="BF483"/>
  <c r="T483"/>
  <c r="R483"/>
  <c r="P483"/>
  <c r="BI481"/>
  <c r="BH481"/>
  <c r="BG481"/>
  <c r="BF481"/>
  <c r="T481"/>
  <c r="R481"/>
  <c r="P481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T419"/>
  <c r="R420"/>
  <c r="R419"/>
  <c r="P420"/>
  <c r="P419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2"/>
  <c r="BH402"/>
  <c r="BG402"/>
  <c r="BF402"/>
  <c r="T402"/>
  <c r="R402"/>
  <c r="P402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3"/>
  <c r="BH373"/>
  <c r="BG373"/>
  <c r="BF373"/>
  <c r="T373"/>
  <c r="R373"/>
  <c r="P373"/>
  <c r="BI364"/>
  <c r="BH364"/>
  <c r="BG364"/>
  <c r="BF364"/>
  <c r="T364"/>
  <c r="R364"/>
  <c r="P364"/>
  <c r="BI303"/>
  <c r="BH303"/>
  <c r="BG303"/>
  <c r="BF303"/>
  <c r="T303"/>
  <c r="R303"/>
  <c r="P303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5"/>
  <c r="BH255"/>
  <c r="BG255"/>
  <c r="BF255"/>
  <c r="T255"/>
  <c r="R255"/>
  <c r="P255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2"/>
  <c r="BH232"/>
  <c r="BG232"/>
  <c r="BF232"/>
  <c r="T232"/>
  <c r="R232"/>
  <c r="P232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77"/>
  <c r="BH177"/>
  <c r="BG177"/>
  <c r="BF177"/>
  <c r="T177"/>
  <c r="R177"/>
  <c r="P177"/>
  <c r="BI175"/>
  <c r="BH175"/>
  <c r="BG175"/>
  <c r="BF175"/>
  <c r="T175"/>
  <c r="R175"/>
  <c r="P175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J141"/>
  <c r="J140"/>
  <c r="F140"/>
  <c r="F138"/>
  <c r="E136"/>
  <c r="J94"/>
  <c r="J93"/>
  <c r="F93"/>
  <c r="F91"/>
  <c r="E89"/>
  <c r="J20"/>
  <c r="E20"/>
  <c r="F94"/>
  <c r="J19"/>
  <c r="J14"/>
  <c r="J91"/>
  <c r="E7"/>
  <c r="E132"/>
  <c i="3" r="J39"/>
  <c r="J38"/>
  <c i="1" r="AY97"/>
  <c i="3" r="J37"/>
  <c i="1" r="AX97"/>
  <c i="3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T133"/>
  <c r="R134"/>
  <c r="R133"/>
  <c r="P134"/>
  <c r="P133"/>
  <c r="J128"/>
  <c r="J127"/>
  <c r="F127"/>
  <c r="F125"/>
  <c r="E123"/>
  <c r="J94"/>
  <c r="J93"/>
  <c r="F93"/>
  <c r="F91"/>
  <c r="E89"/>
  <c r="J20"/>
  <c r="E20"/>
  <c r="F128"/>
  <c r="J19"/>
  <c r="J14"/>
  <c r="J125"/>
  <c r="E7"/>
  <c r="E119"/>
  <c i="2" r="J37"/>
  <c r="J36"/>
  <c i="1" r="AY95"/>
  <c i="2" r="J35"/>
  <c i="1" r="AX95"/>
  <c i="2" r="BI128"/>
  <c r="BH128"/>
  <c r="BG128"/>
  <c r="BF128"/>
  <c r="T128"/>
  <c r="T127"/>
  <c r="R128"/>
  <c r="R127"/>
  <c r="P128"/>
  <c r="P127"/>
  <c r="BI126"/>
  <c r="BH126"/>
  <c r="BG126"/>
  <c r="BF126"/>
  <c r="T126"/>
  <c r="T125"/>
  <c r="T124"/>
  <c r="R126"/>
  <c r="R125"/>
  <c r="R124"/>
  <c r="P126"/>
  <c r="P125"/>
  <c r="P124"/>
  <c r="BI123"/>
  <c r="BH123"/>
  <c r="BG123"/>
  <c r="BF123"/>
  <c r="T123"/>
  <c r="R123"/>
  <c r="P123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r="AS96"/>
  <c i="4" r="BK246"/>
  <c r="BK455"/>
  <c r="J571"/>
  <c r="J364"/>
  <c r="BK163"/>
  <c r="J590"/>
  <c r="BK492"/>
  <c r="BK220"/>
  <c r="J486"/>
  <c r="J385"/>
  <c r="J815"/>
  <c r="BK574"/>
  <c r="J496"/>
  <c r="J300"/>
  <c r="BK239"/>
  <c r="BK147"/>
  <c r="J607"/>
  <c r="J579"/>
  <c r="BK500"/>
  <c r="J411"/>
  <c r="J779"/>
  <c r="J634"/>
  <c r="BK533"/>
  <c r="J445"/>
  <c r="BK159"/>
  <c r="BK564"/>
  <c r="BK285"/>
  <c r="J245"/>
  <c r="BK634"/>
  <c r="BK431"/>
  <c r="J610"/>
  <c r="J483"/>
  <c r="BK381"/>
  <c r="J741"/>
  <c r="J420"/>
  <c r="BK530"/>
  <c i="5" r="J197"/>
  <c r="J181"/>
  <c r="J195"/>
  <c r="BK173"/>
  <c r="J217"/>
  <c r="BK215"/>
  <c r="BK190"/>
  <c r="BK140"/>
  <c r="J190"/>
  <c r="J225"/>
  <c r="J194"/>
  <c r="J227"/>
  <c r="BK217"/>
  <c r="BK179"/>
  <c r="J148"/>
  <c r="BK211"/>
  <c r="BK157"/>
  <c r="J177"/>
  <c r="BK180"/>
  <c r="BK142"/>
  <c r="J193"/>
  <c r="J184"/>
  <c i="6" r="J153"/>
  <c r="BK184"/>
  <c r="BK148"/>
  <c r="J152"/>
  <c r="BK167"/>
  <c r="J173"/>
  <c r="BK177"/>
  <c r="J145"/>
  <c i="7" r="BK126"/>
  <c r="BK132"/>
  <c r="J146"/>
  <c r="BK150"/>
  <c i="8" r="J155"/>
  <c r="BK152"/>
  <c r="J156"/>
  <c r="J158"/>
  <c r="BK151"/>
  <c r="BK156"/>
  <c r="BK132"/>
  <c r="J130"/>
  <c i="9" r="J127"/>
  <c i="10" r="J408"/>
  <c r="J371"/>
  <c r="J362"/>
  <c r="BK292"/>
  <c r="J193"/>
  <c r="J433"/>
  <c r="J340"/>
  <c r="J316"/>
  <c r="BK149"/>
  <c r="BK278"/>
  <c r="BK443"/>
  <c r="BK388"/>
  <c r="J435"/>
  <c r="J401"/>
  <c r="BK206"/>
  <c r="BK440"/>
  <c r="BK312"/>
  <c r="BK410"/>
  <c r="J237"/>
  <c r="BK366"/>
  <c r="BK390"/>
  <c r="J206"/>
  <c r="BK321"/>
  <c r="BK402"/>
  <c r="BK306"/>
  <c r="J215"/>
  <c i="12" r="BK136"/>
  <c r="BK135"/>
  <c r="J150"/>
  <c i="13" r="J136"/>
  <c r="BK132"/>
  <c r="J126"/>
  <c i="14" r="BK145"/>
  <c r="J146"/>
  <c r="J142"/>
  <c r="BK126"/>
  <c i="2" r="BK128"/>
  <c i="4" r="J453"/>
  <c r="BK672"/>
  <c r="BK519"/>
  <c r="J211"/>
  <c r="J596"/>
  <c r="J474"/>
  <c r="J509"/>
  <c r="BK438"/>
  <c r="J194"/>
  <c r="BK598"/>
  <c r="BK487"/>
  <c r="BK266"/>
  <c r="BK215"/>
  <c r="J812"/>
  <c r="BK606"/>
  <c r="J528"/>
  <c r="BK415"/>
  <c r="J781"/>
  <c r="J599"/>
  <c r="J536"/>
  <c r="J248"/>
  <c r="J746"/>
  <c r="BK295"/>
  <c r="BK165"/>
  <c r="BK524"/>
  <c r="BK633"/>
  <c r="BK526"/>
  <c r="BK413"/>
  <c r="J175"/>
  <c r="J425"/>
  <c r="BK528"/>
  <c i="5" r="J216"/>
  <c r="J175"/>
  <c r="J178"/>
  <c r="J196"/>
  <c r="BK197"/>
  <c i="6" r="BK155"/>
  <c r="BK150"/>
  <c r="BK159"/>
  <c r="BK182"/>
  <c r="BK179"/>
  <c r="BK161"/>
  <c r="BK143"/>
  <c r="J146"/>
  <c i="7" r="BK149"/>
  <c r="J126"/>
  <c r="J134"/>
  <c r="J129"/>
  <c i="8" r="BK147"/>
  <c r="J149"/>
  <c r="BK126"/>
  <c r="BK128"/>
  <c r="J159"/>
  <c r="J126"/>
  <c r="J134"/>
  <c i="9" r="J132"/>
  <c r="BK125"/>
  <c i="10" r="BK251"/>
  <c r="J365"/>
  <c r="BK400"/>
  <c r="BK351"/>
  <c r="BK300"/>
  <c r="BK215"/>
  <c r="J183"/>
  <c r="J437"/>
  <c r="J388"/>
  <c r="J328"/>
  <c r="BK247"/>
  <c r="J410"/>
  <c r="J319"/>
  <c r="J235"/>
  <c r="BK433"/>
  <c r="J392"/>
  <c r="J447"/>
  <c r="J442"/>
  <c r="J262"/>
  <c r="BK155"/>
  <c r="J323"/>
  <c r="BK457"/>
  <c r="BK398"/>
  <c r="J293"/>
  <c r="J224"/>
  <c r="BK153"/>
  <c r="BK425"/>
  <c r="BK213"/>
  <c i="11" r="BK149"/>
  <c r="J158"/>
  <c r="J164"/>
  <c r="BK164"/>
  <c r="J165"/>
  <c r="BK161"/>
  <c r="BK136"/>
  <c r="J140"/>
  <c r="J132"/>
  <c r="J153"/>
  <c i="12" r="J158"/>
  <c r="J155"/>
  <c r="J149"/>
  <c r="BK147"/>
  <c r="J136"/>
  <c r="J151"/>
  <c r="BK131"/>
  <c r="J135"/>
  <c i="13" r="BK128"/>
  <c r="BK134"/>
  <c r="J128"/>
  <c i="14" r="J134"/>
  <c r="J135"/>
  <c r="BK128"/>
  <c r="BK138"/>
  <c r="J128"/>
  <c i="3" r="J190"/>
  <c r="J162"/>
  <c r="J158"/>
  <c r="BK161"/>
  <c r="BK162"/>
  <c r="J171"/>
  <c i="4" r="J383"/>
  <c r="BK741"/>
  <c r="BK464"/>
  <c r="BK418"/>
  <c r="J608"/>
  <c r="J545"/>
  <c r="J239"/>
  <c r="J597"/>
  <c r="BK223"/>
  <c r="BK484"/>
  <c r="BK373"/>
  <c r="BK783"/>
  <c r="J538"/>
  <c r="J268"/>
  <c r="J153"/>
  <c r="BK704"/>
  <c r="BK582"/>
  <c r="BK459"/>
  <c r="J277"/>
  <c r="J672"/>
  <c r="BK594"/>
  <c r="BK448"/>
  <c r="J177"/>
  <c r="J603"/>
  <c r="J416"/>
  <c r="J684"/>
  <c r="BK498"/>
  <c r="BK600"/>
  <c r="BK472"/>
  <c r="BK390"/>
  <c r="BK474"/>
  <c r="J291"/>
  <c r="J436"/>
  <c i="5" r="J209"/>
  <c r="J224"/>
  <c r="BK138"/>
  <c r="J187"/>
  <c r="BK168"/>
  <c i="6" r="J154"/>
  <c r="J175"/>
  <c r="J157"/>
  <c r="J155"/>
  <c r="J162"/>
  <c r="J148"/>
  <c r="J163"/>
  <c r="J150"/>
  <c i="7" r="BK147"/>
  <c r="J148"/>
  <c r="J147"/>
  <c r="BK134"/>
  <c i="8" r="J148"/>
  <c r="J128"/>
  <c r="BK149"/>
  <c r="J157"/>
  <c r="J137"/>
  <c r="BK140"/>
  <c i="9" r="J130"/>
  <c i="10" r="BK406"/>
  <c r="J434"/>
  <c r="J225"/>
  <c r="BK371"/>
  <c r="BK355"/>
  <c r="BK391"/>
  <c r="J290"/>
  <c r="J420"/>
  <c r="BK299"/>
  <c r="J449"/>
  <c r="BK435"/>
  <c r="BK211"/>
  <c r="J146"/>
  <c i="11" r="BK156"/>
  <c r="BK155"/>
  <c r="BK147"/>
  <c r="BK142"/>
  <c r="BK159"/>
  <c r="BK139"/>
  <c r="BK162"/>
  <c i="12" r="BK156"/>
  <c r="BK128"/>
  <c r="J134"/>
  <c r="J145"/>
  <c r="J147"/>
  <c r="J139"/>
  <c i="13" r="BK138"/>
  <c r="BK135"/>
  <c r="J127"/>
  <c i="14" r="J133"/>
  <c r="J144"/>
  <c r="J126"/>
  <c r="J130"/>
  <c i="2" r="J128"/>
  <c i="3" r="J198"/>
  <c r="BK171"/>
  <c r="BK195"/>
  <c r="BK193"/>
  <c r="J146"/>
  <c i="4" r="J473"/>
  <c r="J543"/>
  <c r="J582"/>
  <c r="BK445"/>
  <c r="J549"/>
  <c r="J418"/>
  <c r="J165"/>
  <c r="BK568"/>
  <c r="BK590"/>
  <c r="J606"/>
  <c r="J462"/>
  <c r="J190"/>
  <c r="J585"/>
  <c r="J457"/>
  <c r="BK245"/>
  <c r="J743"/>
  <c r="BK601"/>
  <c r="BK457"/>
  <c r="BK203"/>
  <c r="J636"/>
  <c r="J524"/>
  <c r="J202"/>
  <c r="J740"/>
  <c r="J560"/>
  <c r="BK248"/>
  <c r="BK740"/>
  <c r="J381"/>
  <c r="BK599"/>
  <c r="BK403"/>
  <c r="J218"/>
  <c r="J427"/>
  <c r="BK532"/>
  <c i="5" r="BK203"/>
  <c r="BK209"/>
  <c r="BK175"/>
  <c r="J212"/>
  <c r="BK145"/>
  <c r="BK163"/>
  <c i="6" r="J141"/>
  <c r="BK141"/>
  <c r="BK133"/>
  <c r="BK162"/>
  <c r="J165"/>
  <c r="J144"/>
  <c r="J158"/>
  <c i="7" r="J138"/>
  <c r="BK146"/>
  <c i="8" r="J36"/>
  <c r="J138"/>
  <c r="BK130"/>
  <c i="9" r="J131"/>
  <c i="10" r="J210"/>
  <c r="BK166"/>
  <c r="J357"/>
  <c r="J284"/>
  <c r="J149"/>
  <c r="BK408"/>
  <c r="J333"/>
  <c r="BK210"/>
  <c r="BK409"/>
  <c r="J247"/>
  <c r="BK418"/>
  <c r="J382"/>
  <c r="BK449"/>
  <c r="BK267"/>
  <c r="J343"/>
  <c r="BK279"/>
  <c r="J375"/>
  <c r="J267"/>
  <c r="J150"/>
  <c r="BK200"/>
  <c r="BK195"/>
  <c r="BK365"/>
  <c r="J406"/>
  <c r="J321"/>
  <c r="J219"/>
  <c i="12" r="BK145"/>
  <c r="J156"/>
  <c i="13" r="J131"/>
  <c r="BK147"/>
  <c i="14" r="BK141"/>
  <c r="J138"/>
  <c i="3" r="J186"/>
  <c r="J188"/>
  <c r="J169"/>
  <c r="BK166"/>
  <c r="BK199"/>
  <c r="J154"/>
  <c r="J173"/>
  <c i="4" r="BK511"/>
  <c r="BK488"/>
  <c r="J533"/>
  <c r="J208"/>
  <c r="BK597"/>
  <c r="J541"/>
  <c r="BK303"/>
  <c r="J598"/>
  <c r="J484"/>
  <c r="BK225"/>
  <c r="BK538"/>
  <c r="J478"/>
  <c r="J199"/>
  <c r="J601"/>
  <c r="J530"/>
  <c r="J703"/>
  <c r="J232"/>
  <c r="J595"/>
  <c r="J438"/>
  <c r="J402"/>
  <c r="J266"/>
  <c r="BK651"/>
  <c r="J242"/>
  <c r="J490"/>
  <c i="5" r="J213"/>
  <c r="BK216"/>
  <c r="J192"/>
  <c r="J143"/>
  <c r="BK220"/>
  <c r="BK212"/>
  <c r="J182"/>
  <c r="J205"/>
  <c r="J165"/>
  <c r="J215"/>
  <c r="J204"/>
  <c r="BK191"/>
  <c r="BK221"/>
  <c r="BK182"/>
  <c r="J170"/>
  <c r="BK151"/>
  <c r="BK223"/>
  <c r="BK200"/>
  <c r="BK186"/>
  <c r="BK210"/>
  <c r="BK193"/>
  <c r="J168"/>
  <c r="BK208"/>
  <c r="BK207"/>
  <c i="6" r="J184"/>
  <c r="J139"/>
  <c r="BK153"/>
  <c r="BK139"/>
  <c r="J143"/>
  <c r="BK157"/>
  <c r="BK180"/>
  <c r="J149"/>
  <c r="BK149"/>
  <c r="BK170"/>
  <c r="BK154"/>
  <c i="7" r="BK129"/>
  <c r="J130"/>
  <c r="J152"/>
  <c r="BK131"/>
  <c i="8" r="BK154"/>
  <c r="BK127"/>
  <c r="J131"/>
  <c r="BK141"/>
  <c r="J146"/>
  <c r="BK135"/>
  <c r="J141"/>
  <c i="9" r="BK129"/>
  <c i="10" r="BK437"/>
  <c r="J439"/>
  <c r="BK193"/>
  <c r="J364"/>
  <c r="BK294"/>
  <c r="J184"/>
  <c r="J425"/>
  <c r="BK338"/>
  <c r="J314"/>
  <c r="J148"/>
  <c r="J325"/>
  <c r="BK204"/>
  <c r="BK394"/>
  <c r="BK445"/>
  <c r="BK434"/>
  <c r="J158"/>
  <c r="BK422"/>
  <c r="J373"/>
  <c r="BK158"/>
  <c r="J303"/>
  <c r="BK442"/>
  <c r="BK387"/>
  <c r="J251"/>
  <c r="BK349"/>
  <c r="BK293"/>
  <c r="BK249"/>
  <c i="12" r="BK137"/>
  <c r="J137"/>
  <c r="J148"/>
  <c i="13" r="BK137"/>
  <c r="BK126"/>
  <c r="BK136"/>
  <c i="14" r="BK146"/>
  <c r="BK125"/>
  <c r="J131"/>
  <c r="BK134"/>
  <c i="2" r="BK122"/>
  <c i="3" r="J161"/>
  <c r="J195"/>
  <c r="J150"/>
  <c r="BK169"/>
  <c r="BK150"/>
  <c r="BK198"/>
  <c r="BK142"/>
  <c r="BK146"/>
  <c i="4" r="J653"/>
  <c r="BK255"/>
  <c r="BK551"/>
  <c r="BK466"/>
  <c r="J577"/>
  <c r="J373"/>
  <c r="J147"/>
  <c r="BK543"/>
  <c r="BK411"/>
  <c r="BK614"/>
  <c r="J546"/>
  <c r="J255"/>
  <c r="J487"/>
  <c r="BK202"/>
  <c r="J573"/>
  <c r="J303"/>
  <c r="BK242"/>
  <c r="BK779"/>
  <c r="BK539"/>
  <c r="BK420"/>
  <c r="J220"/>
  <c r="BK604"/>
  <c r="BK610"/>
  <c r="J442"/>
  <c i="5" r="BK184"/>
  <c r="BK199"/>
  <c r="J161"/>
  <c r="J200"/>
  <c r="J145"/>
  <c i="6" r="J177"/>
  <c r="J167"/>
  <c r="BK146"/>
  <c r="J131"/>
  <c r="BK163"/>
  <c r="BK176"/>
  <c r="BK142"/>
  <c r="J133"/>
  <c i="7" r="BK152"/>
  <c r="BK148"/>
  <c i="8" r="J150"/>
  <c r="BK158"/>
  <c r="BK129"/>
  <c r="BK150"/>
  <c r="BK143"/>
  <c i="9" r="BK130"/>
  <c r="BK127"/>
  <c i="10" r="J239"/>
  <c r="BK275"/>
  <c r="J397"/>
  <c r="BK310"/>
  <c r="J213"/>
  <c r="J460"/>
  <c r="J360"/>
  <c r="BK303"/>
  <c r="J412"/>
  <c r="J270"/>
  <c r="BK221"/>
  <c r="BK395"/>
  <c r="BK452"/>
  <c r="J440"/>
  <c r="J390"/>
  <c r="BK184"/>
  <c r="BK340"/>
  <c r="J292"/>
  <c r="J204"/>
  <c i="11" r="J159"/>
  <c r="BK152"/>
  <c i="12" r="J146"/>
  <c r="BK142"/>
  <c r="BK139"/>
  <c r="BK129"/>
  <c r="J142"/>
  <c r="BK148"/>
  <c r="J153"/>
  <c i="13" r="J130"/>
  <c r="BK130"/>
  <c r="J138"/>
  <c r="J132"/>
  <c i="14" r="BK140"/>
  <c r="J129"/>
  <c r="J137"/>
  <c r="J127"/>
  <c i="2" r="BK123"/>
  <c i="3" r="BK154"/>
  <c r="BK160"/>
  <c r="BK158"/>
  <c r="J166"/>
  <c r="J163"/>
  <c r="BK157"/>
  <c i="4" r="J280"/>
  <c r="BK613"/>
  <c r="J409"/>
  <c r="BK535"/>
  <c r="BK416"/>
  <c r="BK153"/>
  <c r="BK573"/>
  <c r="J455"/>
  <c r="J390"/>
  <c r="J651"/>
  <c r="BK616"/>
  <c r="J532"/>
  <c r="J423"/>
  <c r="J295"/>
  <c r="J704"/>
  <c r="J600"/>
  <c r="BK585"/>
  <c r="BK478"/>
  <c r="BK243"/>
  <c r="BK812"/>
  <c r="J604"/>
  <c r="J511"/>
  <c r="BK232"/>
  <c r="J633"/>
  <c r="J705"/>
  <c r="BK579"/>
  <c r="BK481"/>
  <c i="5" r="BK214"/>
  <c r="J210"/>
  <c r="J191"/>
  <c r="J183"/>
  <c r="BK177"/>
  <c r="J218"/>
  <c r="J211"/>
  <c r="J163"/>
  <c r="J138"/>
  <c r="BK170"/>
  <c r="BK224"/>
  <c r="BK202"/>
  <c r="BK181"/>
  <c r="J223"/>
  <c r="J214"/>
  <c r="J173"/>
  <c r="BK161"/>
  <c r="J221"/>
  <c r="J185"/>
  <c r="BK187"/>
  <c r="BK174"/>
  <c r="BK194"/>
  <c r="BK185"/>
  <c i="6" r="J151"/>
  <c r="BK174"/>
  <c r="BK137"/>
  <c i="7" r="J150"/>
  <c r="BK127"/>
  <c r="J149"/>
  <c i="8" r="BK160"/>
  <c r="J140"/>
  <c r="J142"/>
  <c r="BK138"/>
  <c r="BK157"/>
  <c r="J129"/>
  <c r="BK134"/>
  <c r="J136"/>
  <c i="9" r="J129"/>
  <c i="10" r="BK380"/>
  <c r="J153"/>
  <c r="J347"/>
  <c r="BK219"/>
  <c r="BK146"/>
  <c r="J378"/>
  <c r="J249"/>
  <c r="J241"/>
  <c r="BK412"/>
  <c r="BK460"/>
  <c r="J422"/>
  <c r="BK396"/>
  <c r="J345"/>
  <c r="J200"/>
  <c r="BK296"/>
  <c r="BK262"/>
  <c r="BK323"/>
  <c r="J389"/>
  <c r="J160"/>
  <c r="J308"/>
  <c r="J403"/>
  <c r="BK318"/>
  <c r="J279"/>
  <c i="11" r="BK150"/>
  <c i="4" r="J272"/>
  <c r="BK496"/>
  <c r="BK602"/>
  <c r="BK442"/>
  <c r="J161"/>
  <c r="J562"/>
  <c r="J262"/>
  <c r="BK743"/>
  <c r="BK199"/>
  <c r="J594"/>
  <c r="BK433"/>
  <c r="BK276"/>
  <c r="J547"/>
  <c r="J539"/>
  <c r="J431"/>
  <c i="5" r="J180"/>
  <c r="J208"/>
  <c r="J202"/>
  <c r="BK218"/>
  <c i="7" r="BK138"/>
  <c r="BK130"/>
  <c i="8" r="BK146"/>
  <c r="J143"/>
  <c r="J153"/>
  <c r="BK142"/>
  <c r="J139"/>
  <c r="J135"/>
  <c i="9" r="J128"/>
  <c i="10" r="BK241"/>
  <c r="BK364"/>
  <c r="J395"/>
  <c r="BK314"/>
  <c r="BK218"/>
  <c r="BK148"/>
  <c r="J394"/>
  <c r="J331"/>
  <c r="BK235"/>
  <c r="BK328"/>
  <c r="BK208"/>
  <c r="J402"/>
  <c r="J454"/>
  <c i="11" r="J149"/>
  <c r="J147"/>
  <c r="J139"/>
  <c r="J136"/>
  <c r="BK165"/>
  <c r="J155"/>
  <c r="J156"/>
  <c r="J166"/>
  <c r="BK132"/>
  <c r="BK137"/>
  <c r="BK153"/>
  <c r="J161"/>
  <c r="J144"/>
  <c i="12" r="J131"/>
  <c r="BK152"/>
  <c r="BK146"/>
  <c r="BK149"/>
  <c r="J128"/>
  <c r="BK151"/>
  <c i="13" r="J129"/>
  <c r="J137"/>
  <c i="14" r="BK130"/>
  <c r="BK131"/>
  <c r="J141"/>
  <c r="BK137"/>
  <c i="2" r="J126"/>
  <c i="3" r="J182"/>
  <c r="J176"/>
  <c r="BK140"/>
  <c r="BK176"/>
  <c r="BK184"/>
  <c r="BK173"/>
  <c r="J142"/>
  <c i="4" r="BK509"/>
  <c r="BK636"/>
  <c r="J223"/>
  <c r="BK462"/>
  <c r="BK291"/>
  <c r="J674"/>
  <c r="BK546"/>
  <c r="J616"/>
  <c r="BK584"/>
  <c r="J203"/>
  <c r="BK707"/>
  <c r="J472"/>
  <c r="J246"/>
  <c r="BK744"/>
  <c r="J243"/>
  <c r="BK577"/>
  <c r="BK406"/>
  <c r="J213"/>
  <c r="BK436"/>
  <c r="BK549"/>
  <c r="BK425"/>
  <c i="5" r="BK196"/>
  <c r="BK146"/>
  <c r="J154"/>
  <c r="J198"/>
  <c r="J151"/>
  <c i="6" r="J170"/>
  <c r="J181"/>
  <c r="BK145"/>
  <c r="BK181"/>
  <c r="J178"/>
  <c r="J130"/>
  <c r="J142"/>
  <c i="8" r="BK137"/>
  <c i="9" r="BK126"/>
  <c i="10" r="BK447"/>
  <c r="J399"/>
  <c r="BK360"/>
  <c r="J282"/>
  <c r="J336"/>
  <c r="J445"/>
  <c r="J300"/>
  <c r="J265"/>
  <c r="BK375"/>
  <c r="J387"/>
  <c r="BK162"/>
  <c r="J338"/>
  <c r="J405"/>
  <c r="BK331"/>
  <c r="BK290"/>
  <c i="13" r="BK148"/>
  <c r="BK127"/>
  <c i="14" r="J143"/>
  <c r="BK144"/>
  <c i="2" r="J123"/>
  <c i="3" r="J184"/>
  <c r="BK190"/>
  <c r="J138"/>
  <c r="J160"/>
  <c r="BK174"/>
  <c r="J174"/>
  <c i="4" r="BK684"/>
  <c r="BK175"/>
  <c r="J492"/>
  <c r="BK244"/>
  <c r="BK470"/>
  <c r="J276"/>
  <c r="J593"/>
  <c r="J406"/>
  <c r="J602"/>
  <c r="BK545"/>
  <c r="J488"/>
  <c r="BK536"/>
  <c r="BK427"/>
  <c r="BK781"/>
  <c r="BK571"/>
  <c r="BK453"/>
  <c r="J247"/>
  <c r="BK161"/>
  <c r="BK674"/>
  <c r="BK583"/>
  <c r="J470"/>
  <c r="BK409"/>
  <c r="BK703"/>
  <c r="J587"/>
  <c r="J387"/>
  <c r="J591"/>
  <c r="J285"/>
  <c r="J783"/>
  <c r="J744"/>
  <c r="J551"/>
  <c r="J394"/>
  <c r="J215"/>
  <c r="BK364"/>
  <c r="BK473"/>
  <c r="BK268"/>
  <c i="5" r="BK176"/>
  <c r="J179"/>
  <c r="J140"/>
  <c r="BK143"/>
  <c r="BK165"/>
  <c i="6" r="BK152"/>
  <c r="J179"/>
  <c r="J180"/>
  <c r="BK131"/>
  <c r="J174"/>
  <c r="BK164"/>
  <c r="J159"/>
  <c r="J161"/>
  <c i="7" r="J153"/>
  <c r="BK133"/>
  <c r="J132"/>
  <c i="8" r="J152"/>
  <c r="J144"/>
  <c r="BK125"/>
  <c r="BK145"/>
  <c i="9" r="BK131"/>
  <c r="J126"/>
  <c i="10" r="J369"/>
  <c r="BK163"/>
  <c r="BK319"/>
  <c r="J211"/>
  <c r="BK439"/>
  <c r="BK362"/>
  <c r="BK325"/>
  <c r="BK345"/>
  <c r="J222"/>
  <c r="BK403"/>
  <c r="J443"/>
  <c r="J398"/>
  <c r="J163"/>
  <c r="BK459"/>
  <c r="BK224"/>
  <c r="BK393"/>
  <c r="BK297"/>
  <c r="BK222"/>
  <c r="BK308"/>
  <c r="J393"/>
  <c r="J198"/>
  <c r="BK382"/>
  <c r="BK183"/>
  <c r="J353"/>
  <c r="J296"/>
  <c r="J275"/>
  <c i="12" r="BK150"/>
  <c r="BK134"/>
  <c i="13" r="J140"/>
  <c r="BK140"/>
  <c r="J134"/>
  <c i="14" r="BK142"/>
  <c r="BK135"/>
  <c r="BK143"/>
  <c r="J136"/>
  <c i="1" r="AS104"/>
  <c i="3" r="J170"/>
  <c r="BK188"/>
  <c r="BK134"/>
  <c r="BK178"/>
  <c i="4" r="BK520"/>
  <c r="BK177"/>
  <c r="BK490"/>
  <c r="BK562"/>
  <c r="J415"/>
  <c r="J670"/>
  <c r="J413"/>
  <c r="J574"/>
  <c r="J520"/>
  <c r="J583"/>
  <c r="J448"/>
  <c r="BK595"/>
  <c r="J464"/>
  <c r="BK262"/>
  <c r="BK815"/>
  <c r="J526"/>
  <c r="J707"/>
  <c r="J459"/>
  <c r="J498"/>
  <c r="J403"/>
  <c i="5" r="J176"/>
  <c r="J188"/>
  <c r="J203"/>
  <c r="J142"/>
  <c i="6" r="BK158"/>
  <c r="J164"/>
  <c r="BK135"/>
  <c r="BK130"/>
  <c r="BK175"/>
  <c r="BK165"/>
  <c r="J160"/>
  <c r="BK144"/>
  <c i="7" r="J133"/>
  <c r="J127"/>
  <c r="BK153"/>
  <c i="8" r="BK159"/>
  <c r="BK148"/>
  <c r="J132"/>
  <c r="J127"/>
  <c r="J160"/>
  <c r="BK133"/>
  <c r="BK131"/>
  <c i="10" r="BK347"/>
  <c r="J162"/>
  <c r="J391"/>
  <c r="J418"/>
  <c r="BK397"/>
  <c r="BK160"/>
  <c r="BK333"/>
  <c r="BK454"/>
  <c r="BK353"/>
  <c r="J155"/>
  <c r="J218"/>
  <c r="J299"/>
  <c r="BK378"/>
  <c r="BK420"/>
  <c r="BK336"/>
  <c r="BK284"/>
  <c i="11" r="BK163"/>
  <c i="12" r="BK154"/>
  <c i="13" r="J147"/>
  <c r="BK133"/>
  <c r="BK131"/>
  <c i="14" r="J132"/>
  <c r="BK132"/>
  <c r="BK129"/>
  <c i="2" r="J122"/>
  <c i="3" r="J172"/>
  <c r="J152"/>
  <c r="J178"/>
  <c r="J199"/>
  <c r="BK182"/>
  <c r="BK170"/>
  <c r="BK148"/>
  <c i="4" r="BK593"/>
  <c r="J163"/>
  <c r="BK272"/>
  <c r="J481"/>
  <c r="BK423"/>
  <c r="J568"/>
  <c r="BK280"/>
  <c r="J613"/>
  <c r="BK486"/>
  <c r="J166"/>
  <c r="J468"/>
  <c r="BK814"/>
  <c r="BK560"/>
  <c r="BK213"/>
  <c r="BK522"/>
  <c r="BK218"/>
  <c r="BK603"/>
  <c r="BK476"/>
  <c r="BK194"/>
  <c r="J614"/>
  <c r="BK468"/>
  <c r="BK208"/>
  <c r="BK607"/>
  <c r="BK611"/>
  <c r="J522"/>
  <c r="BK387"/>
  <c r="BK653"/>
  <c r="BK385"/>
  <c r="J500"/>
  <c r="BK394"/>
  <c i="5" r="BK178"/>
  <c r="BK162"/>
  <c r="J207"/>
  <c i="6" r="BK178"/>
  <c r="J137"/>
  <c r="J182"/>
  <c i="8" r="J154"/>
  <c r="BK161"/>
  <c r="BK136"/>
  <c r="J125"/>
  <c i="9" r="J125"/>
  <c i="10" r="J294"/>
  <c r="J272"/>
  <c r="J349"/>
  <c r="BK286"/>
  <c r="J459"/>
  <c r="BK389"/>
  <c r="BK225"/>
  <c r="J400"/>
  <c r="BK198"/>
  <c r="J297"/>
  <c r="J380"/>
  <c r="BK150"/>
  <c r="J310"/>
  <c r="J221"/>
  <c i="12" r="BK158"/>
  <c r="BK155"/>
  <c i="13" r="BK129"/>
  <c r="J148"/>
  <c r="J145"/>
  <c i="14" r="BK136"/>
  <c r="BK133"/>
  <c r="J139"/>
  <c r="BK127"/>
  <c i="3" r="J193"/>
  <c r="BK172"/>
  <c r="BK200"/>
  <c r="BK186"/>
  <c r="J134"/>
  <c r="BK138"/>
  <c r="J140"/>
  <c i="4" r="BK300"/>
  <c r="BK670"/>
  <c r="BK480"/>
  <c r="J584"/>
  <c r="BK211"/>
  <c r="BK190"/>
  <c r="BK587"/>
  <c r="J476"/>
  <c r="BK166"/>
  <c r="J564"/>
  <c r="J611"/>
  <c r="J535"/>
  <c r="BK247"/>
  <c r="BK608"/>
  <c i="5" r="BK166"/>
  <c r="BK188"/>
  <c r="J206"/>
  <c r="J186"/>
  <c r="BK148"/>
  <c r="BK205"/>
  <c r="BK213"/>
  <c r="BK183"/>
  <c r="J162"/>
  <c r="J199"/>
  <c r="BK227"/>
  <c r="BK206"/>
  <c r="BK198"/>
  <c r="J166"/>
  <c r="J220"/>
  <c r="J174"/>
  <c r="J146"/>
  <c r="BK204"/>
  <c r="BK225"/>
  <c i="6" r="BK160"/>
  <c r="BK173"/>
  <c i="7" r="J128"/>
  <c r="BK128"/>
  <c r="J131"/>
  <c i="8" r="J161"/>
  <c r="BK153"/>
  <c r="BK144"/>
  <c r="J151"/>
  <c r="J133"/>
  <c r="BK139"/>
  <c i="9" r="BK132"/>
  <c i="10" r="J208"/>
  <c r="BK270"/>
  <c r="BK369"/>
  <c r="BK399"/>
  <c r="J173"/>
  <c r="J306"/>
  <c r="BK357"/>
  <c r="J312"/>
  <c i="11" r="J148"/>
  <c r="BK144"/>
  <c r="J142"/>
  <c r="J137"/>
  <c r="BK166"/>
  <c r="J162"/>
  <c r="J152"/>
  <c r="BK157"/>
  <c r="J150"/>
  <c r="BK148"/>
  <c r="J163"/>
  <c r="BK140"/>
  <c r="BK154"/>
  <c r="BK158"/>
  <c r="J157"/>
  <c i="12" r="BK133"/>
  <c r="J133"/>
  <c r="J129"/>
  <c r="BK153"/>
  <c i="14" r="J140"/>
  <c i="2" r="BK126"/>
  <c i="3" r="BK179"/>
  <c r="J179"/>
  <c r="J157"/>
  <c r="J200"/>
  <c r="BK163"/>
  <c r="BK152"/>
  <c r="J148"/>
  <c i="4" r="J519"/>
  <c r="BK217"/>
  <c r="BK541"/>
  <c r="BK383"/>
  <c r="J466"/>
  <c r="J225"/>
  <c r="BK547"/>
  <c r="J217"/>
  <c r="BK591"/>
  <c r="BK483"/>
  <c r="J159"/>
  <c r="J244"/>
  <c r="BK746"/>
  <c r="BK277"/>
  <c r="J814"/>
  <c r="BK596"/>
  <c r="J433"/>
  <c r="BK705"/>
  <c r="J480"/>
  <c r="BK402"/>
  <c i="5" r="BK154"/>
  <c r="J157"/>
  <c r="BK195"/>
  <c r="BK192"/>
  <c i="6" r="J176"/>
  <c r="J135"/>
  <c r="BK151"/>
  <c i="8" r="BK155"/>
  <c r="J145"/>
  <c r="J147"/>
  <c i="9" r="BK128"/>
  <c i="10" r="J366"/>
  <c r="BK343"/>
  <c r="BK373"/>
  <c r="J318"/>
  <c r="J195"/>
  <c r="J409"/>
  <c r="BK237"/>
  <c r="BK316"/>
  <c r="BK173"/>
  <c r="J396"/>
  <c r="J457"/>
  <c r="J452"/>
  <c r="BK265"/>
  <c r="BK401"/>
  <c r="J278"/>
  <c r="BK392"/>
  <c r="BK272"/>
  <c r="J166"/>
  <c r="BK239"/>
  <c r="J355"/>
  <c r="BK405"/>
  <c r="BK282"/>
  <c r="J351"/>
  <c r="J286"/>
  <c i="11" r="J154"/>
  <c i="12" r="J152"/>
  <c r="J154"/>
  <c i="13" r="BK145"/>
  <c r="J135"/>
  <c r="J133"/>
  <c i="14" r="J125"/>
  <c r="BK139"/>
  <c r="J145"/>
  <c i="3" l="1" r="BK175"/>
  <c r="J175"/>
  <c r="J106"/>
  <c i="4" r="R146"/>
  <c r="BK279"/>
  <c r="J279"/>
  <c r="J104"/>
  <c r="R422"/>
  <c r="BK523"/>
  <c r="J523"/>
  <c r="J112"/>
  <c r="R706"/>
  <c i="5" r="P160"/>
  <c r="T189"/>
  <c i="6" r="R140"/>
  <c r="P156"/>
  <c i="7" r="BK125"/>
  <c r="BK124"/>
  <c i="8" r="BK124"/>
  <c r="J124"/>
  <c r="J100"/>
  <c i="10" r="T217"/>
  <c r="BK374"/>
  <c r="J374"/>
  <c r="J114"/>
  <c r="T436"/>
  <c i="11" r="R138"/>
  <c r="BK160"/>
  <c r="J160"/>
  <c r="J107"/>
  <c i="3" r="P168"/>
  <c i="4" r="BK189"/>
  <c r="J189"/>
  <c r="J101"/>
  <c r="R265"/>
  <c r="P405"/>
  <c r="T550"/>
  <c r="BK673"/>
  <c r="J673"/>
  <c r="J119"/>
  <c r="R782"/>
  <c i="5" r="T137"/>
  <c i="6" r="R147"/>
  <c i="8" r="P124"/>
  <c r="P123"/>
  <c r="P122"/>
  <c i="1" r="AU102"/>
  <c i="9" r="BK124"/>
  <c r="BK123"/>
  <c r="J123"/>
  <c r="J99"/>
  <c i="4" r="R189"/>
  <c r="P265"/>
  <c r="P422"/>
  <c r="R489"/>
  <c r="BK542"/>
  <c r="J542"/>
  <c r="J114"/>
  <c r="R542"/>
  <c r="T612"/>
  <c i="5" r="BK137"/>
  <c r="BK189"/>
  <c r="J189"/>
  <c r="J109"/>
  <c r="T219"/>
  <c i="6" r="BK129"/>
  <c r="J129"/>
  <c r="J100"/>
  <c r="P147"/>
  <c i="7" r="P125"/>
  <c r="P124"/>
  <c i="10" r="P165"/>
  <c r="P203"/>
  <c r="R305"/>
  <c r="P374"/>
  <c r="T411"/>
  <c r="P458"/>
  <c i="12" r="P132"/>
  <c i="3" r="R137"/>
  <c r="T168"/>
  <c r="R183"/>
  <c i="5" r="R137"/>
  <c r="BK164"/>
  <c r="J164"/>
  <c r="J105"/>
  <c r="P201"/>
  <c i="6" r="P140"/>
  <c r="T156"/>
  <c i="7" r="T151"/>
  <c i="11" r="R135"/>
  <c r="R130"/>
  <c r="BK151"/>
  <c r="J151"/>
  <c r="J106"/>
  <c i="12" r="BK127"/>
  <c r="J127"/>
  <c r="J100"/>
  <c i="13" r="T146"/>
  <c i="3" r="T137"/>
  <c r="P192"/>
  <c i="4" r="T146"/>
  <c r="BK265"/>
  <c r="J265"/>
  <c r="J103"/>
  <c r="R405"/>
  <c r="BK489"/>
  <c r="J489"/>
  <c r="J111"/>
  <c r="P523"/>
  <c r="BK615"/>
  <c r="J615"/>
  <c r="J117"/>
  <c r="P673"/>
  <c i="5" r="R164"/>
  <c r="BK201"/>
  <c r="J201"/>
  <c r="J110"/>
  <c r="R222"/>
  <c i="6" r="T147"/>
  <c i="8" r="R124"/>
  <c r="R123"/>
  <c r="R122"/>
  <c i="11" r="T151"/>
  <c i="12" r="R132"/>
  <c i="13" r="P146"/>
  <c i="4" r="P189"/>
  <c r="T265"/>
  <c r="T405"/>
  <c r="R550"/>
  <c r="BK652"/>
  <c r="J652"/>
  <c r="J118"/>
  <c r="R673"/>
  <c r="R813"/>
  <c i="5" r="P137"/>
  <c r="P172"/>
  <c r="BK222"/>
  <c r="J222"/>
  <c r="J112"/>
  <c i="6" r="BK166"/>
  <c r="J166"/>
  <c r="J104"/>
  <c i="9" r="T124"/>
  <c r="T123"/>
  <c r="T122"/>
  <c i="10" r="R145"/>
  <c r="T157"/>
  <c r="P281"/>
  <c r="T322"/>
  <c r="R407"/>
  <c i="12" r="T127"/>
  <c i="3" r="P137"/>
  <c r="R192"/>
  <c i="4" r="BK231"/>
  <c r="J231"/>
  <c r="J102"/>
  <c r="BK422"/>
  <c r="J422"/>
  <c r="J109"/>
  <c r="P489"/>
  <c r="R523"/>
  <c r="T706"/>
  <c i="5" r="R172"/>
  <c r="P219"/>
  <c i="7" r="R151"/>
  <c i="10" r="T145"/>
  <c r="R157"/>
  <c r="T281"/>
  <c r="R374"/>
  <c r="R411"/>
  <c r="P448"/>
  <c i="11" r="P146"/>
  <c i="12" r="P127"/>
  <c i="2" r="T121"/>
  <c r="T120"/>
  <c i="3" r="R156"/>
  <c r="P175"/>
  <c r="P183"/>
  <c i="4" r="T231"/>
  <c r="BK405"/>
  <c r="J405"/>
  <c r="J106"/>
  <c r="BK550"/>
  <c r="J550"/>
  <c r="J115"/>
  <c r="P612"/>
  <c r="R652"/>
  <c r="P782"/>
  <c i="5" r="T164"/>
  <c r="T201"/>
  <c i="6" r="BK147"/>
  <c r="J147"/>
  <c r="J102"/>
  <c i="10" r="R339"/>
  <c r="P370"/>
  <c r="P407"/>
  <c r="BK436"/>
  <c r="J436"/>
  <c r="J118"/>
  <c r="R448"/>
  <c i="11" r="T138"/>
  <c r="P151"/>
  <c i="12" r="R138"/>
  <c i="13" r="T125"/>
  <c r="T124"/>
  <c r="T123"/>
  <c i="4" r="BK146"/>
  <c r="J146"/>
  <c r="J100"/>
  <c r="R231"/>
  <c r="R279"/>
  <c r="R463"/>
  <c r="R529"/>
  <c r="T615"/>
  <c i="6" r="P166"/>
  <c i="10" r="BK165"/>
  <c r="J165"/>
  <c r="J102"/>
  <c r="R203"/>
  <c r="P305"/>
  <c r="T374"/>
  <c r="R436"/>
  <c r="T448"/>
  <c i="11" r="R160"/>
  <c i="12" r="T138"/>
  <c i="13" r="R125"/>
  <c r="R124"/>
  <c i="3" r="BK137"/>
  <c r="J137"/>
  <c r="J101"/>
  <c r="BK183"/>
  <c r="J183"/>
  <c r="J108"/>
  <c i="4" r="BK302"/>
  <c r="J302"/>
  <c r="J105"/>
  <c r="T463"/>
  <c r="T529"/>
  <c r="T542"/>
  <c r="R612"/>
  <c r="P652"/>
  <c r="BK782"/>
  <c r="J782"/>
  <c r="J121"/>
  <c i="5" r="T172"/>
  <c r="T171"/>
  <c r="T222"/>
  <c i="6" r="T140"/>
  <c i="7" r="BK151"/>
  <c r="J151"/>
  <c r="J101"/>
  <c i="9" r="P124"/>
  <c r="P123"/>
  <c r="P122"/>
  <c i="1" r="AU103"/>
  <c i="10" r="P145"/>
  <c r="P157"/>
  <c r="T203"/>
  <c r="T305"/>
  <c r="P363"/>
  <c r="T421"/>
  <c r="P453"/>
  <c i="11" r="T135"/>
  <c r="T130"/>
  <c r="T160"/>
  <c i="12" r="BK132"/>
  <c r="J132"/>
  <c r="J101"/>
  <c i="2" r="R121"/>
  <c r="R120"/>
  <c i="3" r="BK168"/>
  <c r="J168"/>
  <c r="J105"/>
  <c r="T192"/>
  <c i="4" r="P302"/>
  <c r="T489"/>
  <c r="P542"/>
  <c r="P615"/>
  <c r="T673"/>
  <c r="P813"/>
  <c i="5" r="P164"/>
  <c r="R201"/>
  <c i="6" r="R129"/>
  <c r="R166"/>
  <c i="7" r="P151"/>
  <c i="10" r="R165"/>
  <c r="BK281"/>
  <c r="J281"/>
  <c r="J106"/>
  <c r="T339"/>
  <c r="T370"/>
  <c r="BK411"/>
  <c r="J411"/>
  <c r="J116"/>
  <c r="R453"/>
  <c i="11" r="BK146"/>
  <c r="BK145"/>
  <c r="J145"/>
  <c r="J104"/>
  <c i="3" r="R168"/>
  <c r="T183"/>
  <c i="4" r="T189"/>
  <c r="P279"/>
  <c r="T422"/>
  <c r="P529"/>
  <c r="R615"/>
  <c i="5" r="BK172"/>
  <c i="6" r="T129"/>
  <c r="BK156"/>
  <c r="J156"/>
  <c r="J103"/>
  <c i="7" r="R125"/>
  <c r="R124"/>
  <c r="R123"/>
  <c i="10" r="T165"/>
  <c r="T144"/>
  <c r="R281"/>
  <c r="P322"/>
  <c r="BK363"/>
  <c r="J363"/>
  <c r="J112"/>
  <c r="P421"/>
  <c r="BK458"/>
  <c r="J458"/>
  <c r="J121"/>
  <c i="11" r="P135"/>
  <c r="P130"/>
  <c r="T146"/>
  <c r="T145"/>
  <c i="12" r="T132"/>
  <c i="13" r="BK125"/>
  <c r="J125"/>
  <c r="J100"/>
  <c i="14" r="BK124"/>
  <c r="J124"/>
  <c r="J100"/>
  <c i="3" r="BK156"/>
  <c r="J156"/>
  <c r="J102"/>
  <c r="BK192"/>
  <c r="J192"/>
  <c r="J109"/>
  <c i="10" r="BK217"/>
  <c r="J217"/>
  <c r="J105"/>
  <c r="R322"/>
  <c r="R363"/>
  <c r="BK407"/>
  <c r="J407"/>
  <c r="J115"/>
  <c r="P411"/>
  <c r="BK448"/>
  <c r="J448"/>
  <c r="J119"/>
  <c i="11" r="P138"/>
  <c r="R151"/>
  <c i="12" r="P138"/>
  <c i="13" r="R146"/>
  <c i="3" r="P156"/>
  <c r="R175"/>
  <c i="4" r="R302"/>
  <c r="P550"/>
  <c r="BK612"/>
  <c r="J612"/>
  <c r="J116"/>
  <c r="T652"/>
  <c r="T782"/>
  <c i="5" r="R160"/>
  <c r="BK219"/>
  <c r="J219"/>
  <c r="J111"/>
  <c i="6" r="BK140"/>
  <c r="J140"/>
  <c r="J101"/>
  <c r="R156"/>
  <c i="10" r="R217"/>
  <c r="BK322"/>
  <c r="J322"/>
  <c r="J110"/>
  <c r="T363"/>
  <c r="R421"/>
  <c r="R458"/>
  <c i="12" r="BK138"/>
  <c r="J138"/>
  <c r="J102"/>
  <c i="14" r="P124"/>
  <c r="P123"/>
  <c r="P122"/>
  <c i="1" r="AU109"/>
  <c i="2" r="BK121"/>
  <c i="4" r="T302"/>
  <c r="BK463"/>
  <c r="J463"/>
  <c r="J110"/>
  <c r="BK529"/>
  <c r="J529"/>
  <c r="J113"/>
  <c r="BK706"/>
  <c r="J706"/>
  <c r="J120"/>
  <c r="BK813"/>
  <c r="J813"/>
  <c r="J122"/>
  <c i="5" r="BK160"/>
  <c r="J160"/>
  <c r="J104"/>
  <c r="P189"/>
  <c r="P222"/>
  <c i="8" r="T124"/>
  <c r="T123"/>
  <c r="T122"/>
  <c i="10" r="BK145"/>
  <c r="J145"/>
  <c r="J100"/>
  <c r="BK157"/>
  <c r="J157"/>
  <c r="J101"/>
  <c r="BK203"/>
  <c r="J203"/>
  <c r="J103"/>
  <c r="BK305"/>
  <c r="J305"/>
  <c r="J109"/>
  <c r="P339"/>
  <c r="BK370"/>
  <c r="J370"/>
  <c r="J113"/>
  <c r="T407"/>
  <c r="P436"/>
  <c r="T453"/>
  <c i="11" r="BK135"/>
  <c r="J135"/>
  <c r="J101"/>
  <c r="P160"/>
  <c i="13" r="P125"/>
  <c r="P124"/>
  <c r="P123"/>
  <c i="1" r="AU108"/>
  <c i="14" r="R124"/>
  <c r="R123"/>
  <c r="R122"/>
  <c i="2" r="P121"/>
  <c r="P120"/>
  <c i="1" r="AU95"/>
  <c i="3" r="T156"/>
  <c r="T175"/>
  <c i="4" r="P146"/>
  <c r="P145"/>
  <c r="P231"/>
  <c r="T279"/>
  <c r="P463"/>
  <c r="T523"/>
  <c r="P706"/>
  <c r="T813"/>
  <c i="5" r="T160"/>
  <c r="R189"/>
  <c r="R219"/>
  <c i="6" r="P129"/>
  <c r="T166"/>
  <c i="7" r="T125"/>
  <c r="T124"/>
  <c r="T123"/>
  <c i="9" r="R124"/>
  <c r="R123"/>
  <c r="R122"/>
  <c i="10" r="P217"/>
  <c r="BK339"/>
  <c r="J339"/>
  <c r="J111"/>
  <c r="R370"/>
  <c r="BK421"/>
  <c r="J421"/>
  <c r="J117"/>
  <c r="BK453"/>
  <c r="J453"/>
  <c r="J120"/>
  <c i="11" r="BK138"/>
  <c r="J138"/>
  <c r="J102"/>
  <c r="R146"/>
  <c r="R145"/>
  <c i="12" r="R127"/>
  <c i="13" r="BK146"/>
  <c r="J146"/>
  <c r="J101"/>
  <c i="14" r="T124"/>
  <c r="T123"/>
  <c r="T122"/>
  <c i="5" r="BK153"/>
  <c r="J153"/>
  <c r="J102"/>
  <c i="2" r="BK125"/>
  <c r="J125"/>
  <c r="J99"/>
  <c i="5" r="BK150"/>
  <c r="J150"/>
  <c r="J101"/>
  <c i="2" r="BK127"/>
  <c r="J127"/>
  <c r="J100"/>
  <c i="3" r="BK133"/>
  <c r="J133"/>
  <c r="J100"/>
  <c i="11" r="BK131"/>
  <c r="BK130"/>
  <c r="J130"/>
  <c r="J99"/>
  <c i="3" r="BK165"/>
  <c r="J165"/>
  <c r="J104"/>
  <c i="4" r="BK419"/>
  <c r="J419"/>
  <c r="J107"/>
  <c i="10" r="BK302"/>
  <c r="J302"/>
  <c r="J107"/>
  <c i="5" r="BK156"/>
  <c r="J156"/>
  <c r="J103"/>
  <c i="11" r="BK143"/>
  <c r="J143"/>
  <c r="J103"/>
  <c i="12" r="BK157"/>
  <c r="J157"/>
  <c r="J103"/>
  <c i="3" r="BK181"/>
  <c r="J181"/>
  <c r="J107"/>
  <c i="5" r="BK169"/>
  <c r="J169"/>
  <c r="J106"/>
  <c r="BK226"/>
  <c r="J226"/>
  <c r="J113"/>
  <c i="6" r="BK183"/>
  <c r="J183"/>
  <c r="J105"/>
  <c i="10" r="BK214"/>
  <c r="J214"/>
  <c r="J104"/>
  <c i="14" r="F94"/>
  <c r="BE128"/>
  <c r="BE134"/>
  <c r="BE133"/>
  <c r="BE139"/>
  <c r="BE138"/>
  <c r="E85"/>
  <c r="BE129"/>
  <c r="BE132"/>
  <c i="13" r="BK124"/>
  <c r="BK123"/>
  <c r="J123"/>
  <c i="14" r="BE126"/>
  <c r="BE140"/>
  <c r="BE146"/>
  <c r="BE125"/>
  <c r="BE127"/>
  <c r="BE136"/>
  <c r="BE135"/>
  <c r="BE145"/>
  <c r="BE130"/>
  <c r="BE137"/>
  <c r="J91"/>
  <c r="BE131"/>
  <c r="BE141"/>
  <c r="BE142"/>
  <c r="BE143"/>
  <c r="BE144"/>
  <c i="13" r="E85"/>
  <c r="F94"/>
  <c i="12" r="BK126"/>
  <c r="J126"/>
  <c r="J99"/>
  <c i="13" r="J91"/>
  <c r="BE140"/>
  <c r="BE133"/>
  <c r="BE130"/>
  <c r="BE137"/>
  <c r="BE128"/>
  <c r="BE132"/>
  <c r="BE126"/>
  <c r="BE136"/>
  <c r="BE138"/>
  <c r="BE145"/>
  <c r="BE148"/>
  <c r="BE134"/>
  <c r="BE127"/>
  <c r="BE129"/>
  <c r="BE131"/>
  <c r="BE135"/>
  <c r="BE147"/>
  <c i="11" r="J146"/>
  <c r="J105"/>
  <c i="12" r="BE133"/>
  <c r="J119"/>
  <c r="BE136"/>
  <c r="BE137"/>
  <c r="BE145"/>
  <c r="BE139"/>
  <c r="BE148"/>
  <c r="BE128"/>
  <c r="BE146"/>
  <c r="BE156"/>
  <c r="BE147"/>
  <c r="BE158"/>
  <c r="F94"/>
  <c r="BE135"/>
  <c r="BE149"/>
  <c r="BE151"/>
  <c r="BE154"/>
  <c r="BE152"/>
  <c r="BE131"/>
  <c r="E85"/>
  <c r="BE155"/>
  <c r="BE129"/>
  <c r="BE134"/>
  <c r="BE150"/>
  <c r="BE153"/>
  <c r="BE142"/>
  <c i="10" r="BK144"/>
  <c r="J144"/>
  <c r="J99"/>
  <c i="11" r="BE137"/>
  <c r="BE139"/>
  <c r="BE144"/>
  <c i="10" r="BK304"/>
  <c r="J304"/>
  <c r="J108"/>
  <c i="11" r="BE147"/>
  <c r="E85"/>
  <c r="F126"/>
  <c r="BE140"/>
  <c r="BE150"/>
  <c r="BE156"/>
  <c r="BE148"/>
  <c r="BE157"/>
  <c r="BE162"/>
  <c r="J91"/>
  <c r="BE153"/>
  <c r="BE163"/>
  <c r="BE166"/>
  <c r="BE136"/>
  <c r="BE149"/>
  <c r="BE132"/>
  <c r="BE154"/>
  <c r="BE158"/>
  <c r="BE152"/>
  <c r="BE164"/>
  <c r="BE161"/>
  <c r="BE165"/>
  <c r="BE142"/>
  <c r="BE155"/>
  <c r="BE159"/>
  <c i="10" r="J137"/>
  <c r="BE158"/>
  <c r="BE160"/>
  <c r="BE173"/>
  <c r="BE206"/>
  <c r="BE211"/>
  <c r="BE251"/>
  <c r="BE380"/>
  <c r="BE146"/>
  <c r="BE153"/>
  <c r="BE155"/>
  <c r="BE218"/>
  <c r="BE262"/>
  <c r="BE267"/>
  <c r="BE278"/>
  <c r="BE312"/>
  <c r="BE319"/>
  <c r="BE366"/>
  <c r="BE400"/>
  <c r="BE410"/>
  <c r="BE422"/>
  <c r="BE445"/>
  <c i="9" r="BK122"/>
  <c r="J122"/>
  <c r="J98"/>
  <c r="J124"/>
  <c r="J100"/>
  <c i="10" r="E131"/>
  <c r="BE149"/>
  <c r="BE163"/>
  <c r="BE166"/>
  <c r="BE183"/>
  <c r="BE235"/>
  <c r="BE247"/>
  <c r="BE303"/>
  <c r="BE314"/>
  <c r="BE357"/>
  <c r="BE365"/>
  <c r="BE369"/>
  <c r="BE397"/>
  <c r="BE440"/>
  <c r="BE452"/>
  <c r="BE148"/>
  <c r="BE162"/>
  <c r="BE184"/>
  <c r="BE213"/>
  <c r="BE272"/>
  <c r="BE275"/>
  <c r="BE310"/>
  <c r="BE349"/>
  <c r="BE362"/>
  <c r="BE373"/>
  <c r="BE396"/>
  <c r="BE457"/>
  <c r="BE195"/>
  <c r="BE241"/>
  <c r="BE286"/>
  <c r="BE308"/>
  <c r="BE325"/>
  <c r="BE347"/>
  <c r="BE355"/>
  <c r="BE442"/>
  <c r="BE459"/>
  <c r="BE193"/>
  <c r="BE204"/>
  <c r="BE210"/>
  <c r="BE225"/>
  <c r="BE265"/>
  <c r="BE282"/>
  <c r="BE299"/>
  <c r="BE300"/>
  <c r="BE338"/>
  <c r="BE351"/>
  <c r="BE360"/>
  <c r="BE388"/>
  <c r="BE394"/>
  <c r="BE403"/>
  <c r="BE412"/>
  <c r="BE447"/>
  <c r="BE449"/>
  <c r="BE454"/>
  <c r="BE150"/>
  <c r="BE208"/>
  <c r="BE222"/>
  <c r="BE237"/>
  <c r="BE270"/>
  <c r="BE316"/>
  <c r="BE382"/>
  <c r="BE391"/>
  <c r="BE437"/>
  <c r="BE409"/>
  <c r="BE425"/>
  <c r="BE439"/>
  <c r="BE460"/>
  <c r="BE408"/>
  <c r="BE420"/>
  <c r="BE200"/>
  <c r="BE219"/>
  <c r="BE249"/>
  <c r="BE293"/>
  <c r="BE294"/>
  <c r="BE336"/>
  <c r="BE340"/>
  <c r="BE378"/>
  <c r="BE387"/>
  <c r="BE402"/>
  <c r="BE435"/>
  <c r="BE215"/>
  <c r="BE239"/>
  <c r="BE292"/>
  <c r="BE297"/>
  <c r="BE306"/>
  <c r="BE318"/>
  <c r="BE321"/>
  <c r="BE343"/>
  <c r="BE364"/>
  <c r="BE390"/>
  <c r="BE395"/>
  <c r="BE399"/>
  <c r="BE401"/>
  <c r="BE434"/>
  <c r="F94"/>
  <c r="BE221"/>
  <c r="BE224"/>
  <c r="BE279"/>
  <c r="BE296"/>
  <c r="BE323"/>
  <c r="BE328"/>
  <c r="BE331"/>
  <c r="BE333"/>
  <c r="BE375"/>
  <c r="BE405"/>
  <c r="BE198"/>
  <c r="BE284"/>
  <c r="BE345"/>
  <c r="BE353"/>
  <c r="BE406"/>
  <c r="BE418"/>
  <c r="BE290"/>
  <c r="BE371"/>
  <c r="BE389"/>
  <c r="BE392"/>
  <c r="BE393"/>
  <c r="BE398"/>
  <c r="BE433"/>
  <c r="BE443"/>
  <c i="8" r="BK123"/>
  <c r="J123"/>
  <c r="J99"/>
  <c i="9" r="E85"/>
  <c r="F94"/>
  <c r="J91"/>
  <c r="BE126"/>
  <c r="BE130"/>
  <c r="BE128"/>
  <c r="BE129"/>
  <c r="BE127"/>
  <c r="BE132"/>
  <c r="BE125"/>
  <c r="BE131"/>
  <c i="8" r="E85"/>
  <c i="7" r="J124"/>
  <c r="J99"/>
  <c r="J125"/>
  <c r="J100"/>
  <c i="8" r="BE126"/>
  <c r="BE140"/>
  <c r="BE143"/>
  <c r="BE147"/>
  <c r="BE125"/>
  <c r="BE132"/>
  <c r="BE134"/>
  <c r="BE139"/>
  <c r="BE144"/>
  <c r="BE151"/>
  <c r="BE138"/>
  <c r="BE148"/>
  <c r="F94"/>
  <c r="BE137"/>
  <c r="BE152"/>
  <c r="BE154"/>
  <c r="BE158"/>
  <c r="BE160"/>
  <c r="J91"/>
  <c r="BE146"/>
  <c r="BE159"/>
  <c r="BE149"/>
  <c i="1" r="AW102"/>
  <c i="8" r="BE127"/>
  <c r="BE133"/>
  <c r="BE136"/>
  <c r="BE141"/>
  <c r="BE157"/>
  <c r="BE161"/>
  <c r="BE129"/>
  <c r="BE150"/>
  <c r="BE156"/>
  <c r="BE145"/>
  <c r="BE155"/>
  <c r="BE128"/>
  <c r="BE130"/>
  <c r="BE131"/>
  <c r="BE135"/>
  <c r="BE142"/>
  <c r="BE153"/>
  <c i="7" r="F94"/>
  <c i="6" r="BK128"/>
  <c r="J128"/>
  <c r="J99"/>
  <c i="7" r="BE133"/>
  <c r="J117"/>
  <c r="E85"/>
  <c r="BE132"/>
  <c r="BE138"/>
  <c r="BE128"/>
  <c r="BE131"/>
  <c r="BE126"/>
  <c r="BE129"/>
  <c r="BE150"/>
  <c r="BE134"/>
  <c r="BE147"/>
  <c r="BE153"/>
  <c r="BE146"/>
  <c r="BE149"/>
  <c r="BE127"/>
  <c r="BE148"/>
  <c r="BE130"/>
  <c r="BE152"/>
  <c i="6" r="E85"/>
  <c r="J121"/>
  <c r="BE133"/>
  <c r="BE143"/>
  <c r="BE141"/>
  <c r="BE142"/>
  <c r="BE146"/>
  <c r="BE135"/>
  <c i="5" r="J172"/>
  <c r="J108"/>
  <c i="6" r="BE161"/>
  <c r="BE167"/>
  <c r="BE175"/>
  <c r="BE144"/>
  <c r="BE155"/>
  <c r="BE158"/>
  <c r="BE170"/>
  <c r="BE181"/>
  <c r="BE131"/>
  <c r="BE137"/>
  <c r="BE157"/>
  <c r="BE159"/>
  <c r="BE162"/>
  <c r="BE184"/>
  <c i="5" r="J137"/>
  <c r="J100"/>
  <c i="6" r="BE150"/>
  <c r="BE176"/>
  <c r="BE182"/>
  <c r="BE130"/>
  <c r="BE152"/>
  <c r="BE153"/>
  <c r="BE164"/>
  <c r="F124"/>
  <c r="BE149"/>
  <c r="BE173"/>
  <c r="BE178"/>
  <c r="BE139"/>
  <c r="BE165"/>
  <c r="BE174"/>
  <c r="BE180"/>
  <c r="BE145"/>
  <c r="BE148"/>
  <c r="BE151"/>
  <c r="BE154"/>
  <c r="BE177"/>
  <c r="BE160"/>
  <c r="BE163"/>
  <c r="BE179"/>
  <c i="5" r="BE145"/>
  <c r="BE199"/>
  <c r="F132"/>
  <c r="BE205"/>
  <c r="BE146"/>
  <c r="BE180"/>
  <c r="BE143"/>
  <c r="BE151"/>
  <c r="BE194"/>
  <c r="BE204"/>
  <c r="BE208"/>
  <c r="BE211"/>
  <c r="BE213"/>
  <c r="BE223"/>
  <c r="E85"/>
  <c r="BE138"/>
  <c r="BE148"/>
  <c r="BE170"/>
  <c r="BE185"/>
  <c r="BE197"/>
  <c r="J91"/>
  <c r="BE140"/>
  <c r="BE157"/>
  <c r="BE179"/>
  <c r="BE212"/>
  <c r="BE216"/>
  <c r="BE220"/>
  <c r="BE224"/>
  <c r="BE154"/>
  <c r="BE166"/>
  <c r="BE188"/>
  <c r="BE209"/>
  <c r="BE215"/>
  <c i="4" r="BK421"/>
  <c r="J421"/>
  <c r="J108"/>
  <c i="5" r="BE168"/>
  <c r="BE174"/>
  <c r="BE187"/>
  <c r="BE207"/>
  <c r="BE221"/>
  <c r="BE225"/>
  <c r="BE227"/>
  <c r="BE142"/>
  <c r="BE175"/>
  <c r="BE176"/>
  <c r="BE182"/>
  <c r="BE191"/>
  <c r="BE200"/>
  <c r="BE217"/>
  <c r="BE214"/>
  <c r="BE165"/>
  <c r="BE173"/>
  <c r="BE181"/>
  <c r="BE184"/>
  <c r="BE186"/>
  <c r="BE190"/>
  <c r="BE192"/>
  <c r="BE206"/>
  <c r="BE162"/>
  <c r="BE177"/>
  <c r="BE196"/>
  <c r="BE203"/>
  <c i="4" r="BK145"/>
  <c r="J145"/>
  <c r="J99"/>
  <c i="5" r="BE183"/>
  <c r="BE193"/>
  <c r="BE198"/>
  <c r="BE161"/>
  <c r="BE163"/>
  <c r="BE178"/>
  <c r="BE195"/>
  <c r="BE202"/>
  <c r="BE210"/>
  <c r="BE218"/>
  <c i="4" r="BE220"/>
  <c r="BE225"/>
  <c r="BE280"/>
  <c r="BE285"/>
  <c r="BE427"/>
  <c r="BE433"/>
  <c r="BE492"/>
  <c r="BE568"/>
  <c r="BE603"/>
  <c i="3" r="BK132"/>
  <c r="J132"/>
  <c r="J99"/>
  <c i="4" r="E85"/>
  <c r="BE199"/>
  <c r="BE243"/>
  <c r="BE431"/>
  <c r="BE453"/>
  <c r="BE470"/>
  <c r="BE500"/>
  <c r="BE674"/>
  <c r="J138"/>
  <c r="BE147"/>
  <c r="BE194"/>
  <c r="BE203"/>
  <c r="BE255"/>
  <c r="BE415"/>
  <c r="BE418"/>
  <c r="BE442"/>
  <c r="BE474"/>
  <c r="BE509"/>
  <c r="BE533"/>
  <c r="BE541"/>
  <c r="BE582"/>
  <c r="BE587"/>
  <c r="BE606"/>
  <c r="BE613"/>
  <c r="BE672"/>
  <c r="BE703"/>
  <c r="BE246"/>
  <c r="BE268"/>
  <c r="BE295"/>
  <c r="BE385"/>
  <c r="BE459"/>
  <c r="BE545"/>
  <c r="BE608"/>
  <c r="BE636"/>
  <c r="F141"/>
  <c r="BE223"/>
  <c r="BE239"/>
  <c r="BE266"/>
  <c r="BE394"/>
  <c r="BE413"/>
  <c r="BE519"/>
  <c r="BE522"/>
  <c r="BE599"/>
  <c r="BE611"/>
  <c r="BE684"/>
  <c r="BE190"/>
  <c r="BE364"/>
  <c r="BE373"/>
  <c r="BE455"/>
  <c r="BE462"/>
  <c r="BE464"/>
  <c r="BE481"/>
  <c r="BE484"/>
  <c r="BE486"/>
  <c r="BE498"/>
  <c r="BE538"/>
  <c r="BE590"/>
  <c r="BE597"/>
  <c r="BE707"/>
  <c r="BE741"/>
  <c r="BE779"/>
  <c r="BE781"/>
  <c r="BE783"/>
  <c r="BE812"/>
  <c r="BE595"/>
  <c r="BE598"/>
  <c r="BE705"/>
  <c r="BE746"/>
  <c r="BE815"/>
  <c i="3" r="BK164"/>
  <c r="J164"/>
  <c r="J103"/>
  <c i="4" r="BE153"/>
  <c r="BE161"/>
  <c r="BE208"/>
  <c r="BE211"/>
  <c r="BE406"/>
  <c r="BE584"/>
  <c r="BE653"/>
  <c r="BE670"/>
  <c r="BE740"/>
  <c r="BE744"/>
  <c r="BE166"/>
  <c r="BE217"/>
  <c r="BE244"/>
  <c r="BE248"/>
  <c r="BE272"/>
  <c r="BE291"/>
  <c r="BE436"/>
  <c r="BE466"/>
  <c r="BE472"/>
  <c r="BE483"/>
  <c r="BE488"/>
  <c r="BE526"/>
  <c r="BE532"/>
  <c r="BE535"/>
  <c r="BE546"/>
  <c r="BE562"/>
  <c r="BE583"/>
  <c r="BE600"/>
  <c r="BE602"/>
  <c r="BE633"/>
  <c r="BE743"/>
  <c r="BE814"/>
  <c r="BE423"/>
  <c r="BE457"/>
  <c r="BE473"/>
  <c r="BE480"/>
  <c r="BE528"/>
  <c r="BE539"/>
  <c r="BE549"/>
  <c r="BE614"/>
  <c r="BE163"/>
  <c r="BE242"/>
  <c r="BE245"/>
  <c r="BE247"/>
  <c r="BE277"/>
  <c r="BE303"/>
  <c r="BE383"/>
  <c r="BE403"/>
  <c r="BE425"/>
  <c r="BE438"/>
  <c r="BE445"/>
  <c r="BE524"/>
  <c r="BE530"/>
  <c r="BE591"/>
  <c r="BE596"/>
  <c r="BE601"/>
  <c r="BE607"/>
  <c r="BE634"/>
  <c r="BE547"/>
  <c r="BE551"/>
  <c r="BE577"/>
  <c r="BE593"/>
  <c r="BE610"/>
  <c r="BE177"/>
  <c r="BE202"/>
  <c r="BE381"/>
  <c r="BE420"/>
  <c r="BE478"/>
  <c r="BE520"/>
  <c r="BE574"/>
  <c r="BE594"/>
  <c r="BE175"/>
  <c r="BE232"/>
  <c r="BE300"/>
  <c r="BE402"/>
  <c r="BE409"/>
  <c r="BE487"/>
  <c r="BE490"/>
  <c r="BE564"/>
  <c r="BE573"/>
  <c r="BE585"/>
  <c r="BE215"/>
  <c r="BE262"/>
  <c r="BE387"/>
  <c r="BE390"/>
  <c r="BE411"/>
  <c r="BE416"/>
  <c r="BE448"/>
  <c r="BE468"/>
  <c r="BE476"/>
  <c r="BE511"/>
  <c r="BE560"/>
  <c r="BE571"/>
  <c r="BE604"/>
  <c r="BE616"/>
  <c r="BE651"/>
  <c r="BE704"/>
  <c r="BE159"/>
  <c r="BE165"/>
  <c r="BE213"/>
  <c r="BE218"/>
  <c r="BE276"/>
  <c r="BE496"/>
  <c r="BE536"/>
  <c r="BE543"/>
  <c r="BE579"/>
  <c i="2" r="BK124"/>
  <c r="J124"/>
  <c r="J98"/>
  <c i="3" r="BE154"/>
  <c r="BE158"/>
  <c r="BE150"/>
  <c r="BE169"/>
  <c i="2" r="J121"/>
  <c r="J97"/>
  <c i="3" r="BE146"/>
  <c r="BE152"/>
  <c r="BE166"/>
  <c r="BE170"/>
  <c r="BE176"/>
  <c r="BE195"/>
  <c r="E85"/>
  <c r="BE138"/>
  <c r="BE162"/>
  <c r="BE160"/>
  <c r="BE172"/>
  <c r="BE182"/>
  <c r="BE199"/>
  <c r="BE200"/>
  <c r="F94"/>
  <c r="BE142"/>
  <c r="BE148"/>
  <c r="BE179"/>
  <c r="BE184"/>
  <c r="BE186"/>
  <c r="BE134"/>
  <c r="BE173"/>
  <c r="BE163"/>
  <c r="BE198"/>
  <c r="BE157"/>
  <c r="BE161"/>
  <c r="BE174"/>
  <c r="BE190"/>
  <c r="BE140"/>
  <c r="BE171"/>
  <c r="J91"/>
  <c r="BE178"/>
  <c r="BE188"/>
  <c r="BE193"/>
  <c i="2" r="E110"/>
  <c r="F117"/>
  <c r="BE122"/>
  <c r="BE128"/>
  <c r="J114"/>
  <c r="BE126"/>
  <c r="BE123"/>
  <c i="7" r="F37"/>
  <c i="1" r="BB101"/>
  <c i="10" r="J36"/>
  <c i="1" r="AW105"/>
  <c i="4" r="F36"/>
  <c i="1" r="BA98"/>
  <c i="3" r="J36"/>
  <c i="1" r="AW97"/>
  <c i="6" r="F37"/>
  <c i="1" r="BB100"/>
  <c i="7" r="F39"/>
  <c i="1" r="BD101"/>
  <c i="9" r="F39"/>
  <c i="1" r="BD103"/>
  <c i="10" r="F38"/>
  <c i="1" r="BC105"/>
  <c i="5" r="F37"/>
  <c i="1" r="BB99"/>
  <c i="9" r="F37"/>
  <c i="1" r="BB103"/>
  <c i="11" r="F36"/>
  <c i="1" r="BA106"/>
  <c i="12" r="F36"/>
  <c i="1" r="BA107"/>
  <c i="13" r="F37"/>
  <c i="1" r="BB108"/>
  <c i="3" r="F36"/>
  <c i="1" r="BA97"/>
  <c i="6" r="F39"/>
  <c i="1" r="BD100"/>
  <c i="8" r="F37"/>
  <c i="1" r="BB102"/>
  <c i="11" r="F38"/>
  <c i="1" r="BC106"/>
  <c i="12" r="F39"/>
  <c i="1" r="BD107"/>
  <c i="14" r="F37"/>
  <c i="1" r="BB109"/>
  <c i="4" r="J36"/>
  <c i="1" r="AW98"/>
  <c i="5" r="F38"/>
  <c i="1" r="BC99"/>
  <c i="7" r="F38"/>
  <c i="1" r="BC101"/>
  <c i="9" r="J36"/>
  <c i="1" r="AW103"/>
  <c i="11" r="J36"/>
  <c i="1" r="AW106"/>
  <c i="12" r="J36"/>
  <c i="1" r="AW107"/>
  <c i="13" r="F39"/>
  <c i="1" r="BD108"/>
  <c i="13" r="J32"/>
  <c i="14" r="J36"/>
  <c i="1" r="AW109"/>
  <c i="2" r="F35"/>
  <c i="1" r="BB95"/>
  <c i="5" r="F39"/>
  <c i="1" r="BD99"/>
  <c i="7" r="F36"/>
  <c i="1" r="BA101"/>
  <c i="10" r="F37"/>
  <c i="1" r="BB105"/>
  <c i="2" r="F37"/>
  <c i="1" r="BD95"/>
  <c i="4" r="F38"/>
  <c i="1" r="BC98"/>
  <c r="AS94"/>
  <c i="4" r="F37"/>
  <c i="1" r="BB98"/>
  <c i="2" r="J34"/>
  <c i="1" r="AW95"/>
  <c i="5" r="J36"/>
  <c i="1" r="AW99"/>
  <c i="7" r="J36"/>
  <c i="1" r="AW101"/>
  <c i="10" r="F36"/>
  <c i="1" r="BA105"/>
  <c i="3" r="F39"/>
  <c i="1" r="BD97"/>
  <c i="6" r="J36"/>
  <c i="1" r="AW100"/>
  <c i="8" r="F36"/>
  <c i="1" r="BA102"/>
  <c i="9" r="F38"/>
  <c i="1" r="BC103"/>
  <c i="11" r="F39"/>
  <c i="1" r="BD106"/>
  <c i="12" r="F38"/>
  <c i="1" r="BC107"/>
  <c i="13" r="F38"/>
  <c i="1" r="BC108"/>
  <c i="14" r="F39"/>
  <c i="1" r="BD109"/>
  <c i="3" r="F38"/>
  <c i="1" r="BC97"/>
  <c i="6" r="F36"/>
  <c i="1" r="BA100"/>
  <c i="8" r="F39"/>
  <c i="1" r="BD102"/>
  <c i="11" r="F37"/>
  <c i="1" r="BB106"/>
  <c i="13" r="F36"/>
  <c i="1" r="BA108"/>
  <c i="14" r="F36"/>
  <c i="1" r="BA109"/>
  <c i="2" r="F36"/>
  <c i="1" r="BC95"/>
  <c i="4" r="F39"/>
  <c i="1" r="BD98"/>
  <c i="2" r="F34"/>
  <c i="1" r="BA95"/>
  <c i="5" r="F36"/>
  <c i="1" r="BA99"/>
  <c i="8" r="F38"/>
  <c i="1" r="BC102"/>
  <c i="12" r="F37"/>
  <c i="1" r="BB107"/>
  <c i="13" r="J36"/>
  <c i="1" r="AW108"/>
  <c i="14" r="F38"/>
  <c i="1" r="BC109"/>
  <c i="3" r="F37"/>
  <c i="1" r="BB97"/>
  <c i="6" r="F38"/>
  <c i="1" r="BC100"/>
  <c i="9" r="F36"/>
  <c i="1" r="BA103"/>
  <c i="10" r="F39"/>
  <c i="1" r="BD105"/>
  <c i="12" l="1" r="T126"/>
  <c r="T125"/>
  <c i="5" r="P171"/>
  <c i="3" r="R132"/>
  <c i="6" r="T128"/>
  <c r="T127"/>
  <c i="4" r="T421"/>
  <c i="11" r="R129"/>
  <c i="6" r="R128"/>
  <c r="R127"/>
  <c r="P128"/>
  <c r="P127"/>
  <c i="1" r="AU100"/>
  <c i="10" r="T304"/>
  <c r="T143"/>
  <c i="3" r="P164"/>
  <c i="13" r="R123"/>
  <c i="10" r="P144"/>
  <c i="3" r="T132"/>
  <c i="5" r="BK136"/>
  <c r="J136"/>
  <c r="J99"/>
  <c i="11" r="T129"/>
  <c i="4" r="T145"/>
  <c r="T144"/>
  <c i="10" r="R304"/>
  <c i="5" r="T136"/>
  <c r="T135"/>
  <c r="BK171"/>
  <c r="J171"/>
  <c r="J107"/>
  <c i="12" r="P126"/>
  <c r="P125"/>
  <c i="1" r="AU107"/>
  <c i="7" r="P123"/>
  <c i="1" r="AU101"/>
  <c i="12" r="R126"/>
  <c r="R125"/>
  <c i="3" r="T164"/>
  <c i="4" r="P421"/>
  <c r="P144"/>
  <c i="1" r="AU98"/>
  <c i="5" r="R171"/>
  <c i="7" r="BK123"/>
  <c r="J123"/>
  <c r="J98"/>
  <c i="10" r="P304"/>
  <c i="3" r="P132"/>
  <c r="P131"/>
  <c i="1" r="AU97"/>
  <c i="4" r="R421"/>
  <c i="3" r="R164"/>
  <c i="11" r="P145"/>
  <c r="P129"/>
  <c i="1" r="AU106"/>
  <c i="10" r="R144"/>
  <c r="R143"/>
  <c i="5" r="R136"/>
  <c r="R135"/>
  <c r="P136"/>
  <c r="P135"/>
  <c i="1" r="AU99"/>
  <c i="4" r="R145"/>
  <c r="R144"/>
  <c i="11" r="J131"/>
  <c r="J100"/>
  <c r="BK129"/>
  <c r="J129"/>
  <c r="J98"/>
  <c i="14" r="BK123"/>
  <c r="J123"/>
  <c r="J99"/>
  <c i="1" r="AG108"/>
  <c i="13" r="J98"/>
  <c r="J124"/>
  <c r="J99"/>
  <c i="12" r="BK125"/>
  <c r="J125"/>
  <c i="10" r="BK143"/>
  <c r="J143"/>
  <c r="J98"/>
  <c i="8" r="BK122"/>
  <c r="J122"/>
  <c i="6" r="BK127"/>
  <c r="J127"/>
  <c i="4" r="BK144"/>
  <c r="J144"/>
  <c r="J98"/>
  <c i="3" r="BK131"/>
  <c r="J131"/>
  <c r="J98"/>
  <c i="2" r="BK120"/>
  <c r="J120"/>
  <c i="5" r="J35"/>
  <c i="1" r="AV99"/>
  <c r="AT99"/>
  <c r="BA104"/>
  <c r="AW104"/>
  <c i="2" r="F33"/>
  <c i="1" r="AZ95"/>
  <c i="8" r="F35"/>
  <c i="1" r="AZ102"/>
  <c i="11" r="J35"/>
  <c i="1" r="AV106"/>
  <c r="AT106"/>
  <c i="6" r="F35"/>
  <c i="1" r="AZ100"/>
  <c i="11" r="F35"/>
  <c i="1" r="AZ106"/>
  <c i="3" r="F35"/>
  <c i="1" r="AZ97"/>
  <c i="10" r="J35"/>
  <c i="1" r="AV105"/>
  <c r="AT105"/>
  <c i="3" r="J35"/>
  <c i="1" r="AV97"/>
  <c r="AT97"/>
  <c i="13" r="F35"/>
  <c i="1" r="AZ108"/>
  <c i="5" r="F35"/>
  <c i="1" r="AZ99"/>
  <c r="BC104"/>
  <c r="AY104"/>
  <c i="6" r="J32"/>
  <c i="1" r="AG100"/>
  <c i="8" r="J35"/>
  <c i="1" r="AV102"/>
  <c r="AT102"/>
  <c i="11" r="J32"/>
  <c i="1" r="AG106"/>
  <c i="14" r="J35"/>
  <c i="1" r="AV109"/>
  <c r="AT109"/>
  <c i="2" r="J33"/>
  <c i="1" r="AV95"/>
  <c r="AT95"/>
  <c i="8" r="J32"/>
  <c i="1" r="AG102"/>
  <c r="BB96"/>
  <c r="AX96"/>
  <c i="9" r="J35"/>
  <c i="1" r="AV103"/>
  <c r="AT103"/>
  <c i="9" r="J32"/>
  <c i="1" r="AG103"/>
  <c i="13" r="J35"/>
  <c i="1" r="AV108"/>
  <c r="AT108"/>
  <c r="AN108"/>
  <c i="6" r="J35"/>
  <c i="1" r="AV100"/>
  <c r="AT100"/>
  <c i="10" r="F35"/>
  <c i="1" r="AZ105"/>
  <c i="4" r="J35"/>
  <c i="1" r="AV98"/>
  <c r="AT98"/>
  <c i="7" r="F35"/>
  <c i="1" r="AZ101"/>
  <c r="BA96"/>
  <c r="AW96"/>
  <c i="12" r="F35"/>
  <c i="1" r="AZ107"/>
  <c i="4" r="F35"/>
  <c i="1" r="AZ98"/>
  <c i="7" r="J35"/>
  <c i="1" r="AV101"/>
  <c r="AT101"/>
  <c r="BC96"/>
  <c r="AY96"/>
  <c i="12" r="J32"/>
  <c i="1" r="AG107"/>
  <c i="14" r="F35"/>
  <c i="1" r="AZ109"/>
  <c i="9" r="F35"/>
  <c i="1" r="AZ103"/>
  <c r="BD96"/>
  <c r="BD104"/>
  <c r="BB104"/>
  <c r="AX104"/>
  <c i="12" r="J35"/>
  <c i="1" r="AV107"/>
  <c r="AT107"/>
  <c i="2" r="J30"/>
  <c i="1" r="AG95"/>
  <c i="3" l="1" r="T131"/>
  <c i="10" r="P143"/>
  <c i="1" r="AU105"/>
  <c i="3" r="R131"/>
  <c i="14" r="BK122"/>
  <c r="J122"/>
  <c r="J98"/>
  <c i="5" r="BK135"/>
  <c r="J135"/>
  <c i="1" r="AN107"/>
  <c i="12" r="J98"/>
  <c i="13" r="J41"/>
  <c i="1" r="AN106"/>
  <c i="12" r="J41"/>
  <c i="11" r="J41"/>
  <c i="1" r="AN103"/>
  <c r="AN102"/>
  <c i="8" r="J98"/>
  <c i="9" r="J41"/>
  <c i="8" r="J41"/>
  <c i="1" r="AN100"/>
  <c i="6" r="J98"/>
  <c r="J41"/>
  <c i="1" r="AN95"/>
  <c i="2" r="J96"/>
  <c r="J39"/>
  <c i="1" r="AU96"/>
  <c i="7" r="J32"/>
  <c i="1" r="AG101"/>
  <c i="5" r="J32"/>
  <c i="1" r="AG99"/>
  <c r="AZ96"/>
  <c r="AV96"/>
  <c r="AT96"/>
  <c r="AU104"/>
  <c r="AZ104"/>
  <c r="AV104"/>
  <c r="AT104"/>
  <c i="4" r="J32"/>
  <c i="1" r="AG98"/>
  <c r="AN98"/>
  <c r="BC94"/>
  <c r="AY94"/>
  <c r="BB94"/>
  <c r="W31"/>
  <c i="10" r="J32"/>
  <c i="1" r="AG105"/>
  <c i="3" r="J32"/>
  <c i="1" r="AG97"/>
  <c r="BA94"/>
  <c r="AW94"/>
  <c r="AK30"/>
  <c r="BD94"/>
  <c r="W33"/>
  <c i="7" l="1" r="J41"/>
  <c i="5" r="J41"/>
  <c r="J98"/>
  <c i="10" r="J41"/>
  <c i="1" r="AN105"/>
  <c i="4" r="J41"/>
  <c i="3" r="J41"/>
  <c i="1" r="AN97"/>
  <c r="AN99"/>
  <c r="AN101"/>
  <c r="AU94"/>
  <c r="AZ94"/>
  <c r="AV94"/>
  <c r="AK29"/>
  <c i="14" r="J32"/>
  <c i="1" r="AG109"/>
  <c r="AG104"/>
  <c r="AN104"/>
  <c r="AX94"/>
  <c r="AG96"/>
  <c r="W30"/>
  <c r="W32"/>
  <c i="14" l="1" r="J41"/>
  <c i="1" r="AN96"/>
  <c r="AN109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<sst xmlns="http://schemas.openxmlformats.org/spreadsheetml/2006/main">
  <si>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</si>
  <si>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</si>
  <si>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</si>
  <si>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</si>
  <si>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{b9e156ac-14e6-4cba-ad4a-ccaeaef4258a}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</si>
  <si>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</si>
  <si>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</si>
  <si>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</si>
  <si>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</si>
  <si>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</si>
  <si>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</si>
  <si>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</si>
  <si>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</si>
  <si>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</si>
  <si>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Y542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</si>
  <si>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</si>
  <si>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</si>
  <si>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Šatny pro fotbalisty a obecní dům</t>
  </si>
  <si>
    <t>KSO:</t>
  </si>
  <si>
    <t>CC-CZ:</t>
  </si>
  <si>
    <t>Místo:</t>
  </si>
  <si>
    <t>Studánka u Aše</t>
  </si>
  <si>
    <t>Datum:</t>
  </si>
  <si>
    <t>18. 9. 2022</t>
  </si>
  <si>
    <t>Zadavatel:</t>
  </si>
  <si>
    <t>IČ:</t>
  </si>
  <si>
    <t>Město Hranice</t>
  </si>
  <si>
    <t>DIČ:</t>
  </si>
  <si>
    <t>Uchazeč:</t>
  </si>
  <si>
    <t>Vyplň údaj</t>
  </si>
  <si>
    <t>Projektant:</t>
  </si>
  <si>
    <t>Projekt stav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</si>
  <si>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</si>
  <si>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</si>
  <si>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</si>
  <si>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</si>
  <si>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</si>
  <si>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</si>
  <si>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</si>
  <si>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</si>
  <si>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</si>
  <si>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</si>
  <si>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</si>
  <si>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</si>
  <si>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</si>
  <si>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</si>
  <si>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</si>
  <si>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</si>
  <si>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</si>
  <si>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</si>
  <si>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</si>
  <si>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</si>
  <si>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</si>
  <si>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</si>
  <si>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</si>
  <si>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</si>
  <si>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</si>
  <si>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</si>
  <si>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</si>
  <si>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</si>
  <si>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</si>
  <si>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</si>
  <si>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</si>
  <si>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</si>
  <si>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</si>
  <si>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</si>
  <si>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</si>
  <si>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</si>
  <si>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</si>
  <si>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</si>
  <si>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</si>
  <si>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</si>
  <si>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</si>
  <si>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</si>
  <si>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</si>
  <si>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</si>
  <si>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</si>
  <si>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</si>
  <si>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</si>
  <si>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</si>
  <si>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</si>
  <si>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</si>
  <si>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STA</t>
  </si>
  <si>
    <t>1</t>
  </si>
  <si>
    <t>{5896decd-e9ee-4011-9caf-d6b9524d0316}</t>
  </si>
  <si>
    <t>2</t>
  </si>
  <si>
    <t>Šatny a sociální zařízení</t>
  </si>
  <si>
    <t>{30992008-1807-4df4-ac62-f7e38871aca0}</t>
  </si>
  <si>
    <t>10</t>
  </si>
  <si>
    <t>Šatny a sociální zařízení - bourací práce</t>
  </si>
  <si>
    <t>Soupis</t>
  </si>
  <si>
    <t>{f39b543a-43b5-42fd-8fcf-f78b603ed74d}</t>
  </si>
  <si>
    <t>Šatny a sociální zařízení - stavební část</t>
  </si>
  <si>
    <t>{f8fc0c95-1fc2-421c-aa76-6365e5ca8f20}</t>
  </si>
  <si>
    <t>16</t>
  </si>
  <si>
    <t>Šatny a sociální zařízení - ZTI</t>
  </si>
  <si>
    <t>{29576890-8755-4ca2-b707-a23569848915}</t>
  </si>
  <si>
    <t>17</t>
  </si>
  <si>
    <t>Šatny a sociální zařízení - ÚT</t>
  </si>
  <si>
    <t>{8c87bd06-dd2b-4be0-92eb-b6f213f7451e}</t>
  </si>
  <si>
    <t>18</t>
  </si>
  <si>
    <t>Šatny a sociální zařízení - VZT</t>
  </si>
  <si>
    <t>{3c0da6a3-e55f-4e10-a739-f38d7e25de49}</t>
  </si>
  <si>
    <t>19</t>
  </si>
  <si>
    <t>Šatny a sociální zařízení - Elektroinstalace</t>
  </si>
  <si>
    <t>{32c6ae7d-810d-43d1-a525-6d71168202ef}</t>
  </si>
  <si>
    <t>19FV</t>
  </si>
  <si>
    <t>Šatny a sociální zařízení - fotovoltaika</t>
  </si>
  <si>
    <t>{39997858-b703-42c6-9200-daab33e948a1}</t>
  </si>
  <si>
    <t>Přístavba obecního domu</t>
  </si>
  <si>
    <t>{c232ddec-77c3-43a1-9d50-dd1776a62f54}</t>
  </si>
  <si>
    <t>20</t>
  </si>
  <si>
    <t>Přístavba obecního domu - stavební část</t>
  </si>
  <si>
    <t>{96376b7b-e6ad-4d3d-ae96-de6689c1c4c1}</t>
  </si>
  <si>
    <t>Přístavba obecního domu - ZTI</t>
  </si>
  <si>
    <t>{381d88c5-89eb-4c12-98ff-6f5b9da901da}</t>
  </si>
  <si>
    <t>22</t>
  </si>
  <si>
    <t>Přístavba obecního domu - ÚT</t>
  </si>
  <si>
    <t>{82bde96a-f83f-4775-8280-cad899c19db5}</t>
  </si>
  <si>
    <t>23</t>
  </si>
  <si>
    <t>Přístavba obecního domu - VZT</t>
  </si>
  <si>
    <t>{5e87cecd-8b28-49de-bb38-cce297ab0236}</t>
  </si>
  <si>
    <t>24</t>
  </si>
  <si>
    <t>Přístavba obecního domu - Elektroinstalace</t>
  </si>
  <si>
    <t>{382df3ac-4c71-47dc-a01c-6bdf04770677}</t>
  </si>
  <si>
    <t>KRYCÍ LIST SOUPISU PRACÍ</t>
  </si>
  <si>
    <t>Objekt:</t>
  </si>
  <si>
    <t>0 - VRN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</si>
  <si>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</si>
  <si>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</si>
  <si>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</si>
  <si>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</si>
  <si>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</si>
  <si>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</si>
  <si>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</si>
  <si>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</si>
  <si>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</si>
  <si>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</si>
  <si>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</si>
  <si>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</si>
  <si>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</si>
  <si>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</si>
  <si>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</si>
  <si>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</si>
  <si>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</si>
  <si>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</si>
  <si>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</si>
  <si>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</si>
  <si>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</si>
  <si>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</si>
  <si>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</si>
  <si>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</si>
  <si>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</si>
  <si>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</si>
  <si>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</si>
  <si>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999040000</t>
  </si>
  <si>
    <t>Ostatní konstrukce a práce nezahrnuté v rozpočtu</t>
  </si>
  <si>
    <t>soubor</t>
  </si>
  <si>
    <t>512</t>
  </si>
  <si>
    <t>-1459074014</t>
  </si>
  <si>
    <t>999-2004</t>
  </si>
  <si>
    <t>Dokumentace skutečného provedené stavby</t>
  </si>
  <si>
    <t>Kč</t>
  </si>
  <si>
    <t>1024</t>
  </si>
  <si>
    <t>1709587742</t>
  </si>
  <si>
    <t>Vedlejší rozpočtové náklady</t>
  </si>
  <si>
    <t>5</t>
  </si>
  <si>
    <t>VRN1</t>
  </si>
  <si>
    <t>Průzkumné, geodetické a projektové práce</t>
  </si>
  <si>
    <t>3</t>
  </si>
  <si>
    <t>012002000</t>
  </si>
  <si>
    <t>Geodetické práce</t>
  </si>
  <si>
    <t>kus</t>
  </si>
  <si>
    <t>CS ÚRS 2022 02</t>
  </si>
  <si>
    <t>-1581120844</t>
  </si>
  <si>
    <t>VRN3</t>
  </si>
  <si>
    <t>Zařízení staveniště</t>
  </si>
  <si>
    <t>030001000</t>
  </si>
  <si>
    <t>CS ÚRS 2017 01</t>
  </si>
  <si>
    <t>-2005321022</t>
  </si>
  <si>
    <t>1 - Šatny a sociální zařízení</t>
  </si>
  <si>
    <t>Soupis:</t>
  </si>
  <si>
    <t>10 - Šatny a sociální zařízení - bourací práce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</si>
  <si>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</si>
  <si>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</si>
  <si>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</si>
  <si>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</si>
  <si>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</si>
  <si>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</si>
  <si>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</si>
  <si>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</si>
  <si>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</si>
  <si>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</si>
  <si>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</si>
  <si>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>HSV</t>
  </si>
  <si>
    <t>Práce a dodávky HSV</t>
  </si>
  <si>
    <t>Zemní práce</t>
  </si>
  <si>
    <t>122111101</t>
  </si>
  <si>
    <t>Odkopávky a prokopávky v hornině třídy těžitelnosti I, skupiny 1 a 2 ručně</t>
  </si>
  <si>
    <t>m3</t>
  </si>
  <si>
    <t>-800235761</t>
  </si>
  <si>
    <t>VV</t>
  </si>
  <si>
    <t>18*(4,63+1,4)*0,4</t>
  </si>
  <si>
    <t>3,5*0,2*0,4</t>
  </si>
  <si>
    <t>9</t>
  </si>
  <si>
    <t>Ostatní konstrukce a práce, bourání</t>
  </si>
  <si>
    <t>962031132</t>
  </si>
  <si>
    <t>Bourání příček z cihel pálených na MVC tl do 100 mm</t>
  </si>
  <si>
    <t>m2</t>
  </si>
  <si>
    <t>-1682174238</t>
  </si>
  <si>
    <t>(1,46+1+1,8*2+0,95*4+1,53)*2,8</t>
  </si>
  <si>
    <t>962081131</t>
  </si>
  <si>
    <t>Bourání příček ze skleněných tvárnic tl do 100 mm</t>
  </si>
  <si>
    <t>-508863788</t>
  </si>
  <si>
    <t>1,4*1,4</t>
  </si>
  <si>
    <t>965042241</t>
  </si>
  <si>
    <t>Bourání podkladů pod dlažby nebo mazanin betonových nebo z litého asfaltu tl přes 100 mm pl přes 4 m2</t>
  </si>
  <si>
    <t>1301826678</t>
  </si>
  <si>
    <t>18*(4,63+1,4)*0,2</t>
  </si>
  <si>
    <t>3,5*0,2*0,2</t>
  </si>
  <si>
    <t>2,2*2,6*0,3</t>
  </si>
  <si>
    <t>968062354</t>
  </si>
  <si>
    <t>Vybourání dřevěných rámů oken dvojitých včetně křídel pl do 1 m2</t>
  </si>
  <si>
    <t>762708227</t>
  </si>
  <si>
    <t>0,6*1,5*2</t>
  </si>
  <si>
    <t>6</t>
  </si>
  <si>
    <t>968062356</t>
  </si>
  <si>
    <t>Vybourání dřevěných rámů oken dvojitých včetně křídel pl do 4 m2</t>
  </si>
  <si>
    <t>2061378176</t>
  </si>
  <si>
    <t>2,1*1,5*6</t>
  </si>
  <si>
    <t>7</t>
  </si>
  <si>
    <t>968072456</t>
  </si>
  <si>
    <t>Vybourání kovových dveřních zárubní pl přes 2 m2</t>
  </si>
  <si>
    <t>837613331</t>
  </si>
  <si>
    <t>1,5*2,1*2</t>
  </si>
  <si>
    <t>8</t>
  </si>
  <si>
    <t>978013191</t>
  </si>
  <si>
    <t>Otlučení (osekání) vnitřní vápenné nebo vápenocementové omítky stěn v rozsahu přes 50 do 100 %</t>
  </si>
  <si>
    <t>573057559</t>
  </si>
  <si>
    <t>(18*4-3,5*2+4,63*8+1,4*6)*2,7</t>
  </si>
  <si>
    <t>981011111</t>
  </si>
  <si>
    <t>Demolice budov dřevěných lehkých jednostranně obitých postupným rozebíráním</t>
  </si>
  <si>
    <t>1645464045</t>
  </si>
  <si>
    <t>1,95*2,4*2,5</t>
  </si>
  <si>
    <t>997</t>
  </si>
  <si>
    <t>Přesun sutě</t>
  </si>
  <si>
    <t>997013501</t>
  </si>
  <si>
    <t>Odvoz suti a vybouraných hmot na skládku nebo meziskládku do 1 km se složením</t>
  </si>
  <si>
    <t>t</t>
  </si>
  <si>
    <t>509148083</t>
  </si>
  <si>
    <t>11</t>
  </si>
  <si>
    <t>997013509</t>
  </si>
  <si>
    <t>Příplatek k odvozu suti a vybouraných hmot na skládku ZKD 1 km přes 1 km</t>
  </si>
  <si>
    <t>-157719803</t>
  </si>
  <si>
    <t>104*9 'Přepočtené koeficientem množství</t>
  </si>
  <si>
    <t>12</t>
  </si>
  <si>
    <t>997013811</t>
  </si>
  <si>
    <t>Poplatek za uložení na skládce (skládkovné) stavebního odpadu dřevěného kód odpadu 17 02 01</t>
  </si>
  <si>
    <t>19099945</t>
  </si>
  <si>
    <t>13</t>
  </si>
  <si>
    <t>997013862</t>
  </si>
  <si>
    <t>Poplatek za uložení stavebního odpadu na recyklační skládce (skládkovné) z armovaného betonu kód odpadu 17 01 01</t>
  </si>
  <si>
    <t>1382694510</t>
  </si>
  <si>
    <t>14</t>
  </si>
  <si>
    <t>997013871</t>
  </si>
  <si>
    <t>Poplatek za uložení stavebního odpadu na recyklační skládce (skládkovné) směsného stavebního a demoličního kód odpadu 17 09 04</t>
  </si>
  <si>
    <t>2013258123</t>
  </si>
  <si>
    <t>997013875</t>
  </si>
  <si>
    <t>Poplatek za uložení stavebního odpadu na recyklační skládce (skládkovné) asfaltového bez obsahu dehtu zatříděného do Katalogu odpadů pod kódem 17 03 02</t>
  </si>
  <si>
    <t>322798525</t>
  </si>
  <si>
    <t>PSV</t>
  </si>
  <si>
    <t>Práce a dodávky PSV</t>
  </si>
  <si>
    <t>712</t>
  </si>
  <si>
    <t>Povlakové krytiny</t>
  </si>
  <si>
    <t>712440832</t>
  </si>
  <si>
    <t>Odstranění povlakové krytiny střech přes 10° do 30° z pásů NAIP přitavených v plné ploše dvouvrstvé</t>
  </si>
  <si>
    <t>-1326860484</t>
  </si>
  <si>
    <t>19,3*(5,75+3,55)</t>
  </si>
  <si>
    <t>725</t>
  </si>
  <si>
    <t>Zdravotechnika - zařizovací předměty</t>
  </si>
  <si>
    <t>725110814</t>
  </si>
  <si>
    <t>Demontáž klozetu Kombi</t>
  </si>
  <si>
    <t>139176617</t>
  </si>
  <si>
    <t>725210821</t>
  </si>
  <si>
    <t>Demontáž umyvadel bez výtokových armatur</t>
  </si>
  <si>
    <t>-322891317</t>
  </si>
  <si>
    <t>725530823</t>
  </si>
  <si>
    <t>Demontáž ohřívač elektrický tlakový přes 50 do 200 l</t>
  </si>
  <si>
    <t>-1663532489</t>
  </si>
  <si>
    <t>725810811</t>
  </si>
  <si>
    <t>Demontáž ventilů výtokových nástěnných</t>
  </si>
  <si>
    <t>253430658</t>
  </si>
  <si>
    <t>725820802</t>
  </si>
  <si>
    <t>Demontáž baterie stojánkové do jednoho otvoru</t>
  </si>
  <si>
    <t>1502620159</t>
  </si>
  <si>
    <t>725840850</t>
  </si>
  <si>
    <t>Demontáž baterie sprch diferenciální do G 3/4x1</t>
  </si>
  <si>
    <t>686173060</t>
  </si>
  <si>
    <t>762</t>
  </si>
  <si>
    <t>Konstrukce tesařské</t>
  </si>
  <si>
    <t>76234-1</t>
  </si>
  <si>
    <t>Demontáž dřevěné konstrukce střechy</t>
  </si>
  <si>
    <t>-1689429674</t>
  </si>
  <si>
    <t>8,65*19,3</t>
  </si>
  <si>
    <t>766-1</t>
  </si>
  <si>
    <t>Demontáž barového pultu</t>
  </si>
  <si>
    <t>-1185313611</t>
  </si>
  <si>
    <t>25</t>
  </si>
  <si>
    <t>762341811</t>
  </si>
  <si>
    <t>Demontáž bednění střech z prken</t>
  </si>
  <si>
    <t>-1849279502</t>
  </si>
  <si>
    <t>763</t>
  </si>
  <si>
    <t>Konstrukce suché výstavby</t>
  </si>
  <si>
    <t>26</t>
  </si>
  <si>
    <t>763135811</t>
  </si>
  <si>
    <t>Demontáž podhledu sádrokartonového kazetového na roštu viditelném</t>
  </si>
  <si>
    <t>-830463781</t>
  </si>
  <si>
    <t>764</t>
  </si>
  <si>
    <t>Konstrukce klempířské</t>
  </si>
  <si>
    <t>27</t>
  </si>
  <si>
    <t>764002801</t>
  </si>
  <si>
    <t>Demontáž závětrné lišty do suti</t>
  </si>
  <si>
    <t>m</t>
  </si>
  <si>
    <t>-1220338290</t>
  </si>
  <si>
    <t>(5,75+3,55)*2</t>
  </si>
  <si>
    <t>28</t>
  </si>
  <si>
    <t>764002851</t>
  </si>
  <si>
    <t>Demontáž oplechování parapetů do suti</t>
  </si>
  <si>
    <t>-1338930702</t>
  </si>
  <si>
    <t>2,1*6+0,6*2+1,4</t>
  </si>
  <si>
    <t>29</t>
  </si>
  <si>
    <t>764004801</t>
  </si>
  <si>
    <t>Demontáž podokapního žlabu do suti</t>
  </si>
  <si>
    <t>725756345</t>
  </si>
  <si>
    <t>19,3*2</t>
  </si>
  <si>
    <t>30</t>
  </si>
  <si>
    <t>764004861</t>
  </si>
  <si>
    <t>Demontáž svodu do suti</t>
  </si>
  <si>
    <t>-1189104095</t>
  </si>
  <si>
    <t>3,2+4,2</t>
  </si>
  <si>
    <t>766</t>
  </si>
  <si>
    <t>Konstrukce truhlářské</t>
  </si>
  <si>
    <t>31</t>
  </si>
  <si>
    <t>766411821</t>
  </si>
  <si>
    <t>Demontáž truhlářského obložení stěn z palubek</t>
  </si>
  <si>
    <t>-1289148752</t>
  </si>
  <si>
    <t>9,03*1,75</t>
  </si>
  <si>
    <t>32</t>
  </si>
  <si>
    <t>766421821</t>
  </si>
  <si>
    <t>Demontáž truhlářského obložení podhledů z palubek</t>
  </si>
  <si>
    <t>-750635129</t>
  </si>
  <si>
    <t>19,3*(0,4+1,2)</t>
  </si>
  <si>
    <t>(5,75+3,55)*0,25*2</t>
  </si>
  <si>
    <t>33</t>
  </si>
  <si>
    <t>766441811</t>
  </si>
  <si>
    <t>Demontáž parapetních desek dřevěných nebo plastových šířky do 300 mm délky do 1000 mm</t>
  </si>
  <si>
    <t>1871818897</t>
  </si>
  <si>
    <t>34</t>
  </si>
  <si>
    <t>766441821</t>
  </si>
  <si>
    <t>Demontáž parapetních desek dřevěných nebo plastových šířky do 300 mm délky do 2000 mm</t>
  </si>
  <si>
    <t>-860824017</t>
  </si>
  <si>
    <t>35</t>
  </si>
  <si>
    <t>766441823</t>
  </si>
  <si>
    <t>Demontáž parapetních desek dřevěných nebo plastových šířky do 300 mm délky přes 2000 mm</t>
  </si>
  <si>
    <t>-285295643</t>
  </si>
  <si>
    <t>15 - Šatny a sociální zařízení - stavební část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</si>
  <si>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</si>
  <si>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</si>
  <si>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</si>
  <si>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</si>
  <si>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</si>
  <si>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</si>
  <si>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</si>
  <si>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</si>
  <si>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</si>
  <si>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</si>
  <si>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</si>
  <si>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</si>
  <si>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</si>
  <si>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</si>
  <si>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122251102</t>
  </si>
  <si>
    <t>Odkopávky a prokopávky nezapažené v hornině třídy těžitelnosti I skupiny 3 objem do 50 m3 strojně</t>
  </si>
  <si>
    <t>244291043</t>
  </si>
  <si>
    <t>(3,41+3,8+0,5)*8,47*0,3</t>
  </si>
  <si>
    <t>7,45*8,47*0,3</t>
  </si>
  <si>
    <t>4,6*3,35*0,35</t>
  </si>
  <si>
    <t>4,7*1,5*0,35</t>
  </si>
  <si>
    <t>33,18*1,5*0,35</t>
  </si>
  <si>
    <t>132251102</t>
  </si>
  <si>
    <t>Hloubení rýh nezapažených š do 800 mm v hornině třídy těžitelnosti I skupiny 3 objem do 50 m3 strojně</t>
  </si>
  <si>
    <t>-989652034</t>
  </si>
  <si>
    <t>(2,9*2+7,77*2)*0,6*0,85 "garáž</t>
  </si>
  <si>
    <t>(2,9*2+7,77*2)*0,35*0,25</t>
  </si>
  <si>
    <t>7,45*0,6*1,05*2 "sociální zařízení</t>
  </si>
  <si>
    <t>7,45*0,55*0,25*2</t>
  </si>
  <si>
    <t>(19+7,47+0,5*2+19)*0,5*1 "odkop stávajícího objektu</t>
  </si>
  <si>
    <t>133251101</t>
  </si>
  <si>
    <t>Hloubení šachet nezapažených v hornině třídy těžitelnosti I skupiny 3 objem do 20 m3</t>
  </si>
  <si>
    <t>-286162698</t>
  </si>
  <si>
    <t>1,2*1,2*1,1*10 "patky</t>
  </si>
  <si>
    <t>162751117</t>
  </si>
  <si>
    <t>Vodorovné přemístění přes 9 000 do 10000 m výkopku/sypaniny z horniny třídy těžitelnosti I skupiny 1 až 3</t>
  </si>
  <si>
    <t>1605712486</t>
  </si>
  <si>
    <t>63,803+47,421+15,84</t>
  </si>
  <si>
    <t>171201231</t>
  </si>
  <si>
    <t>Poplatek za uložení zeminy a kamení na recyklační skládce (skládkovné) kód odpadu 17 05 04</t>
  </si>
  <si>
    <t>-521334572</t>
  </si>
  <si>
    <t>127,064*2 'Přepočtené koeficientem množství</t>
  </si>
  <si>
    <t>171251201</t>
  </si>
  <si>
    <t>Uložení sypaniny na skládky nebo meziskládky</t>
  </si>
  <si>
    <t>-1883234659</t>
  </si>
  <si>
    <t>174111101</t>
  </si>
  <si>
    <t>Zásyp jam, šachet rýh nebo kolem objektů sypaninou se zhutněním ručně</t>
  </si>
  <si>
    <t>1791154073</t>
  </si>
  <si>
    <t>(2,9*2+7,77*2)*0,15*0,4 "garáž</t>
  </si>
  <si>
    <t>7,45*0,15*0,75*2 "sociální zařízení</t>
  </si>
  <si>
    <t>7,45*0,55*0,25</t>
  </si>
  <si>
    <t>-0,8*0,8*0,5*10</t>
  </si>
  <si>
    <t>-0,5*0,5*0,6*10</t>
  </si>
  <si>
    <t>(19+7,47+0,5*2+19)*0,3*1 "odkop stávajícího objektu</t>
  </si>
  <si>
    <t>M</t>
  </si>
  <si>
    <t>58331200</t>
  </si>
  <si>
    <t>štěrkopísek netříděný</t>
  </si>
  <si>
    <t>-46037071</t>
  </si>
  <si>
    <t>30,928*2 'Přepočtené koeficientem množství</t>
  </si>
  <si>
    <t>181951112</t>
  </si>
  <si>
    <t>Úprava pláně v hornině třídy těžitelnosti I skupiny 1 až 3 se zhutněním strojně</t>
  </si>
  <si>
    <t>-1950113809</t>
  </si>
  <si>
    <t>(2,9*2+7,77*2)*0,6 "garáž - pasy</t>
  </si>
  <si>
    <t>7,45*0,6*2 "sociální zařízení - pasy</t>
  </si>
  <si>
    <t>3*6,67 "garáž</t>
  </si>
  <si>
    <t>18,1*(4,63+1,4) "stávající objekt</t>
  </si>
  <si>
    <t>3,5*0,2</t>
  </si>
  <si>
    <t>7,45*6,43 "sociální zařízení</t>
  </si>
  <si>
    <t>3,35*7,27 "H3</t>
  </si>
  <si>
    <t>4,6*3,35</t>
  </si>
  <si>
    <t>4,7*1,5</t>
  </si>
  <si>
    <t>33,18*1,5</t>
  </si>
  <si>
    <t>0,8*0,8*10 "patky</t>
  </si>
  <si>
    <t>Zakládání</t>
  </si>
  <si>
    <t>271542211</t>
  </si>
  <si>
    <t>Podsyp pod základové konstrukce se zhutněním z netříděné štěrkodrtě</t>
  </si>
  <si>
    <t>847833941</t>
  </si>
  <si>
    <t>(2,9*2+7,77*2)*0,6*0,1 "garáž</t>
  </si>
  <si>
    <t>7,45*0,6*2*0,1 "sociální zařízení</t>
  </si>
  <si>
    <t>273321411</t>
  </si>
  <si>
    <t>Základové desky ze ŽB bez zvýšených nároků na prostředí tř. C 20/25</t>
  </si>
  <si>
    <t>733402011</t>
  </si>
  <si>
    <t>3,6*7,27*0,15 " garáž - H8</t>
  </si>
  <si>
    <t>18,1*(4,63+1,4)*0,15 "stávající objekt - H1</t>
  </si>
  <si>
    <t>3,5*0,2*0,15</t>
  </si>
  <si>
    <t>7,45*7,03*0,15 "sociální zařízení - H1</t>
  </si>
  <si>
    <t>273351121</t>
  </si>
  <si>
    <t>Zřízení bednění základových desek</t>
  </si>
  <si>
    <t>310877381</t>
  </si>
  <si>
    <t>(3,6*2+7,27*2)*0,15 " garáž - H8</t>
  </si>
  <si>
    <t>7,45*0,15*2 "sociální zařízení - H1</t>
  </si>
  <si>
    <t>273351122</t>
  </si>
  <si>
    <t>Odstranění bednění základových desek</t>
  </si>
  <si>
    <t>-1497182572</t>
  </si>
  <si>
    <t>273362021</t>
  </si>
  <si>
    <t>Výztuž základů desek ze svařovaných sítí z drátů typu KARI</t>
  </si>
  <si>
    <t>1284402255</t>
  </si>
  <si>
    <t>3,6*7,27*2*7,9*1,2/1000 " garáž - H8</t>
  </si>
  <si>
    <t>18,1*(4,63+1,4)*2*7,9*1,2/1000 "stávající objekt - H1</t>
  </si>
  <si>
    <t>3,5*0,2*2*7,9*1,2/1000</t>
  </si>
  <si>
    <t>7,45*7,03*2*7,9*1,2/1000 "sociální zařízení - H1</t>
  </si>
  <si>
    <t>274321411</t>
  </si>
  <si>
    <t>Základové pasy ze ŽB bez zvýšených nároků na prostředí tř. C 20/25</t>
  </si>
  <si>
    <t>377880586</t>
  </si>
  <si>
    <t>(2,9*2+7,77*2)*0,6*0,4 "garáž</t>
  </si>
  <si>
    <t>7,45*0,6*0,4*2 "sociální zařízení</t>
  </si>
  <si>
    <t>274361821</t>
  </si>
  <si>
    <t>Výztuž základových pasů betonářskou ocelí 10 505 (R)</t>
  </si>
  <si>
    <t>-1908927753</t>
  </si>
  <si>
    <t>8,698*120/1000</t>
  </si>
  <si>
    <t>275321411</t>
  </si>
  <si>
    <t>Základové patky ze ŽB bez zvýšených nároků na prostředí tř. C 20/25</t>
  </si>
  <si>
    <t>-1544815882</t>
  </si>
  <si>
    <t>0,8*0,8*0,4*10 "patky</t>
  </si>
  <si>
    <t>275351121</t>
  </si>
  <si>
    <t>Zřízení bednění základových patek</t>
  </si>
  <si>
    <t>177902699</t>
  </si>
  <si>
    <t>0,8*4*0,4*10</t>
  </si>
  <si>
    <t>275351122</t>
  </si>
  <si>
    <t>Odstranění bednění základových patek</t>
  </si>
  <si>
    <t>-1704142939</t>
  </si>
  <si>
    <t>275361821</t>
  </si>
  <si>
    <t>Výztuž základových patek betonářskou ocelí 10 505 (R)</t>
  </si>
  <si>
    <t>-945005029</t>
  </si>
  <si>
    <t>0,8*0,8*0,4*10*150/1000 "patky</t>
  </si>
  <si>
    <t>279113144</t>
  </si>
  <si>
    <t>Základová zeď tl přes 250 do 300 mm z tvárnic ztraceného bednění včetně výplně z betonu tř. C 20/25</t>
  </si>
  <si>
    <t>-362299358</t>
  </si>
  <si>
    <t>(6,87*2+3,8*2)*0,5 "garáž</t>
  </si>
  <si>
    <t>7,45*0,75*2 "sociální zařízení</t>
  </si>
  <si>
    <t>279113146</t>
  </si>
  <si>
    <t>Základová zeď tl přes 400 do 500 mm z tvárnic ztraceného bednění včetně výplně z betonu tř. C 20/25</t>
  </si>
  <si>
    <t>-1912950393</t>
  </si>
  <si>
    <t>0,5*0,75*10 "patky</t>
  </si>
  <si>
    <t>279361821</t>
  </si>
  <si>
    <t>Výztuž základových zdí nosných betonářskou ocelí 10 505</t>
  </si>
  <si>
    <t>-1494062275</t>
  </si>
  <si>
    <t>(6,87*2+3,8*2)*4*0,62*1,05/1000 "garáž</t>
  </si>
  <si>
    <t>21,34*8*1*0,62*1,05/1000</t>
  </si>
  <si>
    <t>7,45*2*6*0,62*1,05/1000 "sociální zařízení</t>
  </si>
  <si>
    <t>14,9*8*1,25*0,62*1,05/1000</t>
  </si>
  <si>
    <t>0,5*0,5*0,75*10*150/1000 "patky</t>
  </si>
  <si>
    <t>Svislé a kompletní konstrukce</t>
  </si>
  <si>
    <t>311261316</t>
  </si>
  <si>
    <t>Zdivo strojně zděné z vápenopískových bloků QUADRO E s elektroinstalačními kanály do P15 tl 200 mm</t>
  </si>
  <si>
    <t>1284458095</t>
  </si>
  <si>
    <t>(3,2*2+6,87*2+0,2*4)*2,5</t>
  </si>
  <si>
    <t>-2,2*2,5</t>
  </si>
  <si>
    <t>7,45*3*2</t>
  </si>
  <si>
    <t>-0,6*1,5</t>
  </si>
  <si>
    <t>-1,06*2,5</t>
  </si>
  <si>
    <t>-5,18*2,75</t>
  </si>
  <si>
    <t>311272031</t>
  </si>
  <si>
    <t>Zdivo z pórobetonových tvárnic hladkých přes P2 do P4 přes 450 do 600 kg/m3 na tenkovrstvou maltu tl 200 mm</t>
  </si>
  <si>
    <t>-537841049</t>
  </si>
  <si>
    <t>3,5*2,75</t>
  </si>
  <si>
    <t>-0,8*2</t>
  </si>
  <si>
    <t>317142420</t>
  </si>
  <si>
    <t>Překlad nenosný pórobetonový š 100 mm v do 250 mm na tenkovrstvou maltu dl do 1000 mm</t>
  </si>
  <si>
    <t>-1504014487</t>
  </si>
  <si>
    <t>317142422</t>
  </si>
  <si>
    <t>Překlad nenosný pórobetonový š 100 mm v do 250 mm na tenkovrstvou maltu dl přes 1000 do 1250 mm</t>
  </si>
  <si>
    <t>-1586040076</t>
  </si>
  <si>
    <t>317142442</t>
  </si>
  <si>
    <t>Překlad nenosný pórobetonový š 150 mm v do 250 mm na tenkovrstvou maltu dl přes 1000 do 1250 mm</t>
  </si>
  <si>
    <t>1787094985</t>
  </si>
  <si>
    <t>317143431</t>
  </si>
  <si>
    <t>Překlad nosný z pórobetonu ve zdech tl 200 mm dl do 1300 mm</t>
  </si>
  <si>
    <t>1779365067</t>
  </si>
  <si>
    <t>317278201</t>
  </si>
  <si>
    <t>Překlad nosný vápenopískový š 200 mm v 240 mm na maltu M5 dl 1000 mm</t>
  </si>
  <si>
    <t>749955755</t>
  </si>
  <si>
    <t>317278221</t>
  </si>
  <si>
    <t>Překlad nosný vápenopískový š 200 mm v 240 mm na maltu M5 dl 1500 mm</t>
  </si>
  <si>
    <t>-1458024732</t>
  </si>
  <si>
    <t>342272225</t>
  </si>
  <si>
    <t>Příčka z pórobetonových hladkých tvárnic na tenkovrstvou maltu tl 100 mm</t>
  </si>
  <si>
    <t>-1568276892</t>
  </si>
  <si>
    <t>(1+1,6*2+0,9+1,6+1,33+2,32+1,2+1,6*2+1*2+1,5+1,2+2,3+1,33)*2,75</t>
  </si>
  <si>
    <t>-0,7*2*4</t>
  </si>
  <si>
    <t>(1,9+1,5+1,45+1,53)*3</t>
  </si>
  <si>
    <t>-0,7*2*2</t>
  </si>
  <si>
    <t>-0,8*2*2</t>
  </si>
  <si>
    <t>(1,1+2,8+1,5+0,9*2)*1,25</t>
  </si>
  <si>
    <t>342272245</t>
  </si>
  <si>
    <t>Příčka z pórobetonových hladkých tvárnic na tenkovrstvou maltu tl 150 mm</t>
  </si>
  <si>
    <t>488470139</t>
  </si>
  <si>
    <t>(1,4+4,63*2)*2,75</t>
  </si>
  <si>
    <t>-0,7*2</t>
  </si>
  <si>
    <t>(5,8*3+1,75*2+1,45+1,43*2)*3</t>
  </si>
  <si>
    <t>-0,9*2*2</t>
  </si>
  <si>
    <t>-0,8*2*3</t>
  </si>
  <si>
    <t>342291121</t>
  </si>
  <si>
    <t>Ukotvení příček k cihelným konstrukcím plochými kotvami</t>
  </si>
  <si>
    <t>839796846</t>
  </si>
  <si>
    <t>2,75*18</t>
  </si>
  <si>
    <t>3*8</t>
  </si>
  <si>
    <t>Vodorovné konstrukce</t>
  </si>
  <si>
    <t>417238233</t>
  </si>
  <si>
    <t>Obezdívka věnce jednostranná věncovkou keramickou v přes 210 do 250 mm bez tepelné izolace</t>
  </si>
  <si>
    <t>-1623300623</t>
  </si>
  <si>
    <t>18,8*2+7,03*2</t>
  </si>
  <si>
    <t>36</t>
  </si>
  <si>
    <t>417321414</t>
  </si>
  <si>
    <t>Ztužující pásy a věnce ze ŽB tř. C 20/25</t>
  </si>
  <si>
    <t>1868723205</t>
  </si>
  <si>
    <t>(18,8*2+6,23*2)*0,32*0,25</t>
  </si>
  <si>
    <t>(7,27*2+3,2*2)*0,2*0,25</t>
  </si>
  <si>
    <t>7,45*0,2*0,25*2</t>
  </si>
  <si>
    <t>37</t>
  </si>
  <si>
    <t>417351115</t>
  </si>
  <si>
    <t>Zřízení bednění ztužujících věnců</t>
  </si>
  <si>
    <t>729720095</t>
  </si>
  <si>
    <t>(18*2+6,23*2)*0,25</t>
  </si>
  <si>
    <t>(7,27*2+6,87*2+3,2*2+3,6*2)*0,25*2</t>
  </si>
  <si>
    <t>7,45*0,25*2*2</t>
  </si>
  <si>
    <t>38</t>
  </si>
  <si>
    <t>417351116</t>
  </si>
  <si>
    <t>Odstranění bednění ztužujících věnců</t>
  </si>
  <si>
    <t>-1474357488</t>
  </si>
  <si>
    <t>39</t>
  </si>
  <si>
    <t>417361821</t>
  </si>
  <si>
    <t>Výztuž ztužujících pásů a věnců betonářskou ocelí 10 505</t>
  </si>
  <si>
    <t>1613973399</t>
  </si>
  <si>
    <t>5,797*120/1000</t>
  </si>
  <si>
    <t>Komunikace pozemní</t>
  </si>
  <si>
    <t>40</t>
  </si>
  <si>
    <t>564221011</t>
  </si>
  <si>
    <t>Podklad nebo podsyp ze štěrkopísku ŠP plochy do 100 m2 tl 80 mm</t>
  </si>
  <si>
    <t>1762634181</t>
  </si>
  <si>
    <t>41</t>
  </si>
  <si>
    <t>564251011</t>
  </si>
  <si>
    <t>Podklad nebo podsyp ze štěrkopísku ŠP plochy do 100 m2 tl 150 mm</t>
  </si>
  <si>
    <t>-955876490</t>
  </si>
  <si>
    <t>42</t>
  </si>
  <si>
    <t>564261011</t>
  </si>
  <si>
    <t>Podklad nebo podsyp ze štěrkopísku ŠP plochy do 100 m2 tl 200 mm</t>
  </si>
  <si>
    <t>356311828</t>
  </si>
  <si>
    <t>43</t>
  </si>
  <si>
    <t>596211210</t>
  </si>
  <si>
    <t>Kladení zámkové dlažby komunikací pro pěší ručně tl 80 mm skupiny A pl do 50 m2</t>
  </si>
  <si>
    <t>-101132806</t>
  </si>
  <si>
    <t>44</t>
  </si>
  <si>
    <t>59245020</t>
  </si>
  <si>
    <t>dlažba tvar obdélník betonová 200x100x80mm přírodní</t>
  </si>
  <si>
    <t>198996347</t>
  </si>
  <si>
    <t>96,585*1,03 'Přepočtené koeficientem množství</t>
  </si>
  <si>
    <t>Úpravy povrchů, podlahy a osazování výplní</t>
  </si>
  <si>
    <t>45</t>
  </si>
  <si>
    <t>612341121</t>
  </si>
  <si>
    <t>Sádrová nebo vápenosádrová omítka hladká jednovrstvá vnitřních stěn nanášená ručně</t>
  </si>
  <si>
    <t>-1875421687</t>
  </si>
  <si>
    <t>(7,45*2+6,83*2)*2,7 "101</t>
  </si>
  <si>
    <t>-0,98*2,7</t>
  </si>
  <si>
    <t>-0,98*2,5*2*2</t>
  </si>
  <si>
    <t>-5,3*2,5</t>
  </si>
  <si>
    <t>(1,53*2+1,5*2)*2,7 "106 obk</t>
  </si>
  <si>
    <t>(2,8*2+1,53*2)*2,7 "107 obk</t>
  </si>
  <si>
    <t>(1,1*2+1,53*2)*2,7 "108 obk</t>
  </si>
  <si>
    <t>(2,25*2+1,75*2)*2,7 "109 obk</t>
  </si>
  <si>
    <t>-0,9*2</t>
  </si>
  <si>
    <t>(2,25*2+1,45*2)*2,7 "110 obk</t>
  </si>
  <si>
    <t>(1,9*2+1,65*2)*2,7 "111 obk</t>
  </si>
  <si>
    <t>-0,8*2-0,7*2*2</t>
  </si>
  <si>
    <t>(1,5*2+0,9*2)*2,7 "112 obk</t>
  </si>
  <si>
    <t>(1,5*2+0,9*2)*2,7 "113 obk</t>
  </si>
  <si>
    <t>(3,25*2+1,35*2)*2,7 "114 obk</t>
  </si>
  <si>
    <t>(7,13*2+3,5*4+1,4*2*3)*2,25 "115</t>
  </si>
  <si>
    <t>-0,8*2*7</t>
  </si>
  <si>
    <t>(4,63*2+1,78*2)*2,25 "116</t>
  </si>
  <si>
    <t>(4,63*2+1,6*2)*2,25 "117</t>
  </si>
  <si>
    <t xml:space="preserve">(2,3*2+1,33*2)*2,25 "118  obk</t>
  </si>
  <si>
    <t>(3,5*2+4,63*2)*2,25 "119</t>
  </si>
  <si>
    <t>(3,5*2+3,2*2+1*2)*2,25 "120 obk</t>
  </si>
  <si>
    <t>-0,7*2*3</t>
  </si>
  <si>
    <t>(1,5*2+0,9*2)*2,25 "121 obk</t>
  </si>
  <si>
    <t>(1,1*2+1,33*2)*2,25 "122 obk</t>
  </si>
  <si>
    <t>(4,63*2+3,5*2)*2,25 "123</t>
  </si>
  <si>
    <t>(3,42*2+3,2*2+1*2)*2,25 "124 obk</t>
  </si>
  <si>
    <t>(1,5*2+0,9*2)*2,25 "125 obk</t>
  </si>
  <si>
    <t>(1,33*2+1,1*2)*2,25 "126 obk</t>
  </si>
  <si>
    <t>(3,52*2+1,4*2)*2,25 "127</t>
  </si>
  <si>
    <t>(2,32*2+1,33*2)*2,25 "128</t>
  </si>
  <si>
    <t>(6,87*2+3,2*2)*2,75 "129</t>
  </si>
  <si>
    <t>46</t>
  </si>
  <si>
    <t>622311121</t>
  </si>
  <si>
    <t>Vápenná omítka hladká jednovrstvá vnějších stěn nanášená ručně</t>
  </si>
  <si>
    <t>-1181985359</t>
  </si>
  <si>
    <t>(7,47*2+3,8*2)*3,3 "H6</t>
  </si>
  <si>
    <t>(21,05*2+7,47)*3,3 "H4</t>
  </si>
  <si>
    <t>-5,15*2,5</t>
  </si>
  <si>
    <t>-1*2,5*3</t>
  </si>
  <si>
    <t>-0,5*1,5*7</t>
  </si>
  <si>
    <t>47</t>
  </si>
  <si>
    <t>629991011</t>
  </si>
  <si>
    <t>Zakrytí výplní otvorů a svislých ploch fólií přilepenou lepící páskou</t>
  </si>
  <si>
    <t>-1838492554</t>
  </si>
  <si>
    <t>2,2*2,5</t>
  </si>
  <si>
    <t>1*2,5*3</t>
  </si>
  <si>
    <t>5,3*2,5</t>
  </si>
  <si>
    <t>1,06*2,5</t>
  </si>
  <si>
    <t>0,5*1,5*7</t>
  </si>
  <si>
    <t>0,6*1,5</t>
  </si>
  <si>
    <t>35,05</t>
  </si>
  <si>
    <t>48</t>
  </si>
  <si>
    <t>631311125</t>
  </si>
  <si>
    <t>Mazanina tl přes 80 do 120 mm z betonu prostého bez zvýšených nároků na prostředí tř. C 20/25</t>
  </si>
  <si>
    <t>-1691478907</t>
  </si>
  <si>
    <t>(6,87*3,2+2,2*0,2)*0,1 "garáž - H8</t>
  </si>
  <si>
    <t>49</t>
  </si>
  <si>
    <t>631319022</t>
  </si>
  <si>
    <t>Příplatek k mazanině tl přes 80 do 120 mm za přehlazení s poprášením cementem</t>
  </si>
  <si>
    <t>-989584905</t>
  </si>
  <si>
    <t>50</t>
  </si>
  <si>
    <t>631319173</t>
  </si>
  <si>
    <t>Příplatek k mazanině tl přes 80 do 120 mm za stržení povrchu spodní vrstvy před vložením výztuže</t>
  </si>
  <si>
    <t>-531329606</t>
  </si>
  <si>
    <t>2,242*0,5 'Přepočtené koeficientem množství</t>
  </si>
  <si>
    <t>51</t>
  </si>
  <si>
    <t>631362021</t>
  </si>
  <si>
    <t>Výztuž mazanin svařovanými sítěmi Kari</t>
  </si>
  <si>
    <t>-202574550</t>
  </si>
  <si>
    <t>(6,87*3,2+2,2*0,2)*3,1*1,2/1000 "garáž - H8</t>
  </si>
  <si>
    <t>160,727*7,9*1,2/1000 "H1</t>
  </si>
  <si>
    <t>52</t>
  </si>
  <si>
    <t>632451456</t>
  </si>
  <si>
    <t>Potěr pískocementový tl přes 40 do 50 mm tř. C 25 běžný</t>
  </si>
  <si>
    <t>1512752216</t>
  </si>
  <si>
    <t>18,1*(4,63+1,4) "stávající objekt - H1</t>
  </si>
  <si>
    <t>7,45*6,83"sociální zařízení - H1</t>
  </si>
  <si>
    <t>53</t>
  </si>
  <si>
    <t>632451491</t>
  </si>
  <si>
    <t>Příplatek k potěrům za přehlazení povrchu</t>
  </si>
  <si>
    <t>-642134894</t>
  </si>
  <si>
    <t>17,46 "101</t>
  </si>
  <si>
    <t>9,98+4,9+4,94 "115</t>
  </si>
  <si>
    <t>8,24 "116</t>
  </si>
  <si>
    <t>7,41 "117</t>
  </si>
  <si>
    <t>16,2 "123</t>
  </si>
  <si>
    <t>4,96 "127</t>
  </si>
  <si>
    <t>3,90 "129</t>
  </si>
  <si>
    <t>54</t>
  </si>
  <si>
    <t>632451494</t>
  </si>
  <si>
    <t>Příplatek k cenám potěru za strojní přehlazení povrchu</t>
  </si>
  <si>
    <t>-1799154828</t>
  </si>
  <si>
    <t>55</t>
  </si>
  <si>
    <t>637121113</t>
  </si>
  <si>
    <t>Okapový chodník z kačírku tl 200 mm s udusáním</t>
  </si>
  <si>
    <t>-1396727629</t>
  </si>
  <si>
    <t>(3,8+7,47+0,5+24,8+10,64*2+13,14+0,5*2+3+0,5)*0,5 "okapový chodník</t>
  </si>
  <si>
    <t>56</t>
  </si>
  <si>
    <t>916331112</t>
  </si>
  <si>
    <t>Osazení zahradního obrubníku betonového do lože z betonu s boční opěrou</t>
  </si>
  <si>
    <t>-894249131</t>
  </si>
  <si>
    <t>3,35*2+4,6*2+4,7*2+1,5 " dlažba</t>
  </si>
  <si>
    <t>(3,8+7,47+0,5*2+24,8+10,64*2+13,14+0,5*2+3+0,5) "okapový chodník</t>
  </si>
  <si>
    <t>57</t>
  </si>
  <si>
    <t>59217003</t>
  </si>
  <si>
    <t>obrubník betonový zahradní 500x50x250mm</t>
  </si>
  <si>
    <t>2048595169</t>
  </si>
  <si>
    <t>102,79*1,05 'Přepočtené koeficientem množství</t>
  </si>
  <si>
    <t>58</t>
  </si>
  <si>
    <t>941211111</t>
  </si>
  <si>
    <t>Montáž lešení řadového rámového lehkého zatížení do 200 kg/m2 š od 0,6 do 0,9 m v do 10 m</t>
  </si>
  <si>
    <t>-705219179</t>
  </si>
  <si>
    <t>(33,28*2+7,47+1*2)*2,2</t>
  </si>
  <si>
    <t>59</t>
  </si>
  <si>
    <t>941211211</t>
  </si>
  <si>
    <t>Příplatek k lešení řadovému rámovému lehkému š 0,9 m v přes 10 do 25 m za první a ZKD den použití</t>
  </si>
  <si>
    <t>654016749</t>
  </si>
  <si>
    <t>167,266*30 'Přepočtené koeficientem množství</t>
  </si>
  <si>
    <t>60</t>
  </si>
  <si>
    <t>941211811</t>
  </si>
  <si>
    <t>Demontáž lešení řadového rámového lehkého zatížení do 200 kg/m2 š od 0,6 do 0,9 m v do 10 m</t>
  </si>
  <si>
    <t>-1690149323</t>
  </si>
  <si>
    <t>61</t>
  </si>
  <si>
    <t>949101111</t>
  </si>
  <si>
    <t>Lešení pomocné pro objekty pozemních staveb s lešeňovou podlahou v do 1,9 m zatížení do 150 kg/m2</t>
  </si>
  <si>
    <t>-1604304175</t>
  </si>
  <si>
    <t>153</t>
  </si>
  <si>
    <t>62</t>
  </si>
  <si>
    <t>952901111</t>
  </si>
  <si>
    <t>Vyčištění budov bytové a občanské výstavby při výšce podlaží do 4 m</t>
  </si>
  <si>
    <t>1525077695</t>
  </si>
  <si>
    <t>998</t>
  </si>
  <si>
    <t>Přesun hmot</t>
  </si>
  <si>
    <t>63</t>
  </si>
  <si>
    <t>998017001</t>
  </si>
  <si>
    <t>Přesun hmot s omezením mechanizace pro budovy v do 6 m</t>
  </si>
  <si>
    <t>790067694</t>
  </si>
  <si>
    <t>711</t>
  </si>
  <si>
    <t>Izolace proti vodě, vlhkosti a plynům</t>
  </si>
  <si>
    <t>64</t>
  </si>
  <si>
    <t>711111001</t>
  </si>
  <si>
    <t>Provedení izolace proti zemní vlhkosti vodorovné za studena nátěrem penetračním</t>
  </si>
  <si>
    <t>254266366</t>
  </si>
  <si>
    <t>7,27*3,6*2 "garáž - H8</t>
  </si>
  <si>
    <t>65</t>
  </si>
  <si>
    <t>11163150</t>
  </si>
  <si>
    <t>lak penetrační asfaltový</t>
  </si>
  <si>
    <t>-1345744638</t>
  </si>
  <si>
    <t>52,344*0,00033 'Přepočtené koeficientem množství</t>
  </si>
  <si>
    <t>66</t>
  </si>
  <si>
    <t>711111053</t>
  </si>
  <si>
    <t>Provedení izolace proti zemní vlhkosti vodorovné za studena 2x nátěr krystalickou hydroizolací</t>
  </si>
  <si>
    <t>2095920797</t>
  </si>
  <si>
    <t>7,45*7,03 "sociální zařízení - H1</t>
  </si>
  <si>
    <t>67</t>
  </si>
  <si>
    <t>24551050</t>
  </si>
  <si>
    <t>stěrka hydroizolační cementová kapilárně aktivní s dodatečnou krystalizací do spodní stavby</t>
  </si>
  <si>
    <t>kg</t>
  </si>
  <si>
    <t>-565531990</t>
  </si>
  <si>
    <t>162,217*2 'Přepočtené koeficientem množství</t>
  </si>
  <si>
    <t>68</t>
  </si>
  <si>
    <t>711112053</t>
  </si>
  <si>
    <t>Provedení izolace proti zemní vlhkosti svislé za studena 2x nátěr krystalickou hydroizolací</t>
  </si>
  <si>
    <t>610960838</t>
  </si>
  <si>
    <t>(18,1*4+4,63*8+1,4*6)*0,23 "stávající objekt - H1</t>
  </si>
  <si>
    <t>7,45*2*0,5+7,03*2*0,23 "sociální zařízení - H1</t>
  </si>
  <si>
    <t>69</t>
  </si>
  <si>
    <t>506753188</t>
  </si>
  <si>
    <t>37,787*2 'Přepočtené koeficientem množství</t>
  </si>
  <si>
    <t>70</t>
  </si>
  <si>
    <t>711113115</t>
  </si>
  <si>
    <t>Izolace proti vlhkosti na vodorovné ploše za studena těsnicí hmotou dvousložkovou na bázi polymery modifikované živičné emulze</t>
  </si>
  <si>
    <t>314637658</t>
  </si>
  <si>
    <t>71</t>
  </si>
  <si>
    <t>711113125</t>
  </si>
  <si>
    <t>Izolace proti vlhkosti na svislé ploše za studena těsnicí hmotou dvousložkovou na bázi polymery modifikované živičné emulze</t>
  </si>
  <si>
    <t>1440694343</t>
  </si>
  <si>
    <t>72</t>
  </si>
  <si>
    <t>71111-F</t>
  </si>
  <si>
    <t>Těsnící klín - fabion</t>
  </si>
  <si>
    <t>1773312351</t>
  </si>
  <si>
    <t>(18,1*4+4,63*8+1,4*6) "stávající objekt - H1</t>
  </si>
  <si>
    <t>7,45*2+7,03*2 "sociální zařízení - H1</t>
  </si>
  <si>
    <t>73</t>
  </si>
  <si>
    <t>711131101</t>
  </si>
  <si>
    <t>Provedení izolace proti zemní vlhkosti pásy na sucho vodorovné AIP nebo tkaninou</t>
  </si>
  <si>
    <t>1922777365</t>
  </si>
  <si>
    <t>3*6,67 "garáž - H8</t>
  </si>
  <si>
    <t>74</t>
  </si>
  <si>
    <t>69311172</t>
  </si>
  <si>
    <t>geotextilie PP s ÚV stabilizací 300g/m2</t>
  </si>
  <si>
    <t>155481043</t>
  </si>
  <si>
    <t>180,737*1,1 'Přepočtené koeficientem množství</t>
  </si>
  <si>
    <t>75</t>
  </si>
  <si>
    <t>711141559</t>
  </si>
  <si>
    <t>Provedení izolace proti zemní vlhkosti pásy přitavením vodorovné NAIP</t>
  </si>
  <si>
    <t>42807140</t>
  </si>
  <si>
    <t>7,27*3,6 "garáž - H8</t>
  </si>
  <si>
    <t>76</t>
  </si>
  <si>
    <t>62836110</t>
  </si>
  <si>
    <t>pás asfaltový natavitelný oxidovaný tl 4,0mm s vložkou z hliníkové fólie / hliníkové fólie s textilií, se spalitelnou PE folií nebo jemnozrnným minerálním posypem</t>
  </si>
  <si>
    <t>-2102788531</t>
  </si>
  <si>
    <t>26,172*1,15 'Přepočtené koeficientem množství</t>
  </si>
  <si>
    <t>77</t>
  </si>
  <si>
    <t>711161212</t>
  </si>
  <si>
    <t>Izolace proti zemní vlhkosti nopovou fólií svislá, nopek v 8,0 mm, tl do 0,6 mm</t>
  </si>
  <si>
    <t>-503698672</t>
  </si>
  <si>
    <t>7,45*1,05*2 "sociální zázemí</t>
  </si>
  <si>
    <t>(19+7,47+0,5*2+19)*1,05 "stávající budova</t>
  </si>
  <si>
    <t>78</t>
  </si>
  <si>
    <t>998711201</t>
  </si>
  <si>
    <t>Přesun hmot procentní pro izolace proti vodě, vlhkosti a plynům v objektech v do 6 m</t>
  </si>
  <si>
    <t>%</t>
  </si>
  <si>
    <t>-380094411</t>
  </si>
  <si>
    <t>79</t>
  </si>
  <si>
    <t>712331101</t>
  </si>
  <si>
    <t>Provedení povlakové krytiny střech do 10° podkladní vrstvy pásy na sucho AIP nebo NAIP</t>
  </si>
  <si>
    <t>-750059336</t>
  </si>
  <si>
    <t>8,93*33,23 "H1</t>
  </si>
  <si>
    <t>80</t>
  </si>
  <si>
    <t>-34431857</t>
  </si>
  <si>
    <t>296,744*1,1 'Přepočtené koeficientem množství</t>
  </si>
  <si>
    <t>81</t>
  </si>
  <si>
    <t>712361701</t>
  </si>
  <si>
    <t>Provedení povlakové krytiny střech do 10° fólií položenou volně s přilepením spojů</t>
  </si>
  <si>
    <t>842950620</t>
  </si>
  <si>
    <t>82</t>
  </si>
  <si>
    <t>28343012</t>
  </si>
  <si>
    <t>fólie hydroizolační střešní mPVC určená ke stabilizaci přitížením a do vegetačních střech tl 1,5mm</t>
  </si>
  <si>
    <t>1739724747</t>
  </si>
  <si>
    <t>296,744*1,15 'Přepočtené koeficientem množství</t>
  </si>
  <si>
    <t>83</t>
  </si>
  <si>
    <t>712363352</t>
  </si>
  <si>
    <t>Povlakové krytiny střech do 10° z tvarovaných poplastovaných lišt délky 2 m koutová lišta vnitřní rš 100 mm</t>
  </si>
  <si>
    <t>486871639</t>
  </si>
  <si>
    <t>84</t>
  </si>
  <si>
    <t>712363354</t>
  </si>
  <si>
    <t>Povlakové krytiny střech do 10° z tvarovaných poplastovaných lišt délky 2 m stěnová lišta vyhnutá rš 70 mm</t>
  </si>
  <si>
    <t>1841394301</t>
  </si>
  <si>
    <t>85</t>
  </si>
  <si>
    <t>712363356</t>
  </si>
  <si>
    <t>Povlakové krytiny střech do 10° z tvarovaných poplastovaných lišt délky 2 m okapnice široká rš 200 mm</t>
  </si>
  <si>
    <t>1230549323</t>
  </si>
  <si>
    <t>33,23*2+8,93</t>
  </si>
  <si>
    <t>86</t>
  </si>
  <si>
    <t>712771101</t>
  </si>
  <si>
    <t>Provedení ochranné vrstvy z textilií nebo rohoží volně s přesahem vegetační střechy sklon do 5°</t>
  </si>
  <si>
    <t>-3756231</t>
  </si>
  <si>
    <t>87</t>
  </si>
  <si>
    <t>69334002</t>
  </si>
  <si>
    <t>textilie ochranná vegetačních střech 300g/m2</t>
  </si>
  <si>
    <t>-65902769</t>
  </si>
  <si>
    <t>88</t>
  </si>
  <si>
    <t>411654440</t>
  </si>
  <si>
    <t>89</t>
  </si>
  <si>
    <t>69311169</t>
  </si>
  <si>
    <t>geotextilie PP s ÚV stabilizací 200g/m2</t>
  </si>
  <si>
    <t>146710296</t>
  </si>
  <si>
    <t>90</t>
  </si>
  <si>
    <t>712771221</t>
  </si>
  <si>
    <t>Provedení drenážní vrstvy vegetační střechy z plastových nopových fólií v nopů do 25 mm do 5°</t>
  </si>
  <si>
    <t>-1218304162</t>
  </si>
  <si>
    <t>91</t>
  </si>
  <si>
    <t>28323025</t>
  </si>
  <si>
    <t>fólie profilovaná (nopová) perforovaná HDPE s nakašírovanou filtrační textilií s hydroakumulační a drenážní funkcí do vegetačních střech s výškou nopů 20mm</t>
  </si>
  <si>
    <t>1764486500</t>
  </si>
  <si>
    <t>296,744*1,1025 'Přepočtené koeficientem množství</t>
  </si>
  <si>
    <t>92</t>
  </si>
  <si>
    <t>712771521</t>
  </si>
  <si>
    <t>Položení vegetační nebo trávníkové rohože vegetační střechy sklon do 5°</t>
  </si>
  <si>
    <t>-1296560931</t>
  </si>
  <si>
    <t>93</t>
  </si>
  <si>
    <t>69334007</t>
  </si>
  <si>
    <t>koberec trávníkový vegetačních střech</t>
  </si>
  <si>
    <t>1200571565</t>
  </si>
  <si>
    <t>94</t>
  </si>
  <si>
    <t>998712201</t>
  </si>
  <si>
    <t>Přesun hmot procentní pro krytiny povlakové v objektech v do 6 m</t>
  </si>
  <si>
    <t>-1326643080</t>
  </si>
  <si>
    <t>713</t>
  </si>
  <si>
    <t>Izolace tepelné</t>
  </si>
  <si>
    <t>95</t>
  </si>
  <si>
    <t>713114115</t>
  </si>
  <si>
    <t>Tepelná foukaná izolace celulózová vlákna vodorovná volná tl přes 350 do 500 mm</t>
  </si>
  <si>
    <t>-1179624177</t>
  </si>
  <si>
    <t>26,23*7,03*0,36</t>
  </si>
  <si>
    <t>96</t>
  </si>
  <si>
    <t>713121121</t>
  </si>
  <si>
    <t>Montáž izolace tepelné podlah volně kladenými rohožemi, pásy, dílci, deskami 2 vrstvy</t>
  </si>
  <si>
    <t>950077549</t>
  </si>
  <si>
    <t>97</t>
  </si>
  <si>
    <t>28375914</t>
  </si>
  <si>
    <t>deska EPS 150 pro konstrukce s vysokým zatížením λ=0,035 tl 100mm</t>
  </si>
  <si>
    <t>2052851813</t>
  </si>
  <si>
    <t>160,727*1,05 'Přepočtené koeficientem množství</t>
  </si>
  <si>
    <t>98</t>
  </si>
  <si>
    <t>28375912</t>
  </si>
  <si>
    <t>deska EPS 150 pro konstrukce s vysokým zatížením λ=0,035 tl 80mm</t>
  </si>
  <si>
    <t>-1823953576</t>
  </si>
  <si>
    <t>99</t>
  </si>
  <si>
    <t>713131141</t>
  </si>
  <si>
    <t>Montáž izolace tepelné stěn a základů lepením celoplošně rohoží, pásů, dílců, desek</t>
  </si>
  <si>
    <t>-1023908376</t>
  </si>
  <si>
    <t>7,45*1,05*2 "sociální zázemí - sokl</t>
  </si>
  <si>
    <t>(19+7,47+0,5*2+19)*1,05 "stávající budova - sokl</t>
  </si>
  <si>
    <t>(21,05*2+7,47)*3,3*2 "H4</t>
  </si>
  <si>
    <t>-5,15*2,5*2</t>
  </si>
  <si>
    <t>-1*2,5*3*2</t>
  </si>
  <si>
    <t>-0,5*1,5*7*2</t>
  </si>
  <si>
    <t>-0,6*1,5*2</t>
  </si>
  <si>
    <t>-1,06*2,5*2</t>
  </si>
  <si>
    <t>100</t>
  </si>
  <si>
    <t>28376451</t>
  </si>
  <si>
    <t>deska XPS hrana polodrážková a hladký povrch 300kPA tl 200mm</t>
  </si>
  <si>
    <t>1365236295</t>
  </si>
  <si>
    <t>64,439*1,05 'Přepočtené koeficientem množství</t>
  </si>
  <si>
    <t>101</t>
  </si>
  <si>
    <t>63148161</t>
  </si>
  <si>
    <t>deska tepelně izolační minerální provětrávaných fasád λ=0,034-0,035 tl 100mm</t>
  </si>
  <si>
    <t>-1214836898</t>
  </si>
  <si>
    <t>268,812*1,05 'Přepočtené koeficientem množství</t>
  </si>
  <si>
    <t>102</t>
  </si>
  <si>
    <t>713191132</t>
  </si>
  <si>
    <t>Montáž izolace tepelné podlah, stropů vrchem nebo střech překrytí separační fólií z PE</t>
  </si>
  <si>
    <t>1898069624</t>
  </si>
  <si>
    <t>103</t>
  </si>
  <si>
    <t>28329042</t>
  </si>
  <si>
    <t>fólie PE separační či ochranná tl 0,2mm</t>
  </si>
  <si>
    <t>433013189</t>
  </si>
  <si>
    <t>160,727*1,1 'Přepočtené koeficientem množství</t>
  </si>
  <si>
    <t>104</t>
  </si>
  <si>
    <t>998713201</t>
  </si>
  <si>
    <t>Přesun hmot procentní pro izolace tepelné v objektech v do 6 m</t>
  </si>
  <si>
    <t>-1647734464</t>
  </si>
  <si>
    <t>105</t>
  </si>
  <si>
    <t>762341027</t>
  </si>
  <si>
    <t>Bednění střech rovných sklon do 60° z desek OSB tl 25 mm na pero a drážku šroubovaných na krokve</t>
  </si>
  <si>
    <t>1073067246</t>
  </si>
  <si>
    <t>106</t>
  </si>
  <si>
    <t>762810026</t>
  </si>
  <si>
    <t>Záklop stropů z desek OSB tl 22 mm na pero a drážku šroubovaných na trámy</t>
  </si>
  <si>
    <t>296969549</t>
  </si>
  <si>
    <t>2,3+4,28+3,8+4,05+3,34+3,14+1,35+1,35+4,39+9,98+4,9+4,94+8,24+7,41+3,06+16,2+9,18+1,35+1,46+16,2+9,24+1,35+1,46+4,96+3,09</t>
  </si>
  <si>
    <t>107</t>
  </si>
  <si>
    <t>998762201</t>
  </si>
  <si>
    <t>Přesun hmot procentní pro kce tesařské v objektech v do 6 m</t>
  </si>
  <si>
    <t>-413060059</t>
  </si>
  <si>
    <t>108</t>
  </si>
  <si>
    <t>763-H1-V</t>
  </si>
  <si>
    <t>M+D nosné konstrukce střechy - viz PD</t>
  </si>
  <si>
    <t>780349792</t>
  </si>
  <si>
    <t>8,93*33,23</t>
  </si>
  <si>
    <t>109</t>
  </si>
  <si>
    <t>763-Př</t>
  </si>
  <si>
    <t>M+D konstrukce přesahu š.1,5 m vč.kotvení</t>
  </si>
  <si>
    <t>-1898740917</t>
  </si>
  <si>
    <t>110</t>
  </si>
  <si>
    <t>763131451</t>
  </si>
  <si>
    <t>SDK podhled deska 1xH2 12,5 bez izolace dvouvrstvá spodní kce profil CD+UD</t>
  </si>
  <si>
    <t>148656961</t>
  </si>
  <si>
    <t>2,3+4,28+3,8+4,05+3,34+3,14+1,35+1,35+4,39+9,98+4,9+4,94+8,24+7,41+3,06+16,2+9,18+1,35+1,46+16,2+9,24+1,35+1,46+4,96+3,09+21,98</t>
  </si>
  <si>
    <t>111</t>
  </si>
  <si>
    <t>763131751</t>
  </si>
  <si>
    <t>Montáž parotěsné zábrany do SDK podhledu</t>
  </si>
  <si>
    <t>1905684010</t>
  </si>
  <si>
    <t>112</t>
  </si>
  <si>
    <t>28329276</t>
  </si>
  <si>
    <t>fólie PE vyztužená pro parotěsnou vrstvu (reakce na oheň - třída E) 140g/m2</t>
  </si>
  <si>
    <t>-1713578159</t>
  </si>
  <si>
    <t>153*1,1235 'Přepočtené koeficientem množství</t>
  </si>
  <si>
    <t>113</t>
  </si>
  <si>
    <t>763131752</t>
  </si>
  <si>
    <t>Montáž jedné vrstvy tepelné izolace do SDK podhledu</t>
  </si>
  <si>
    <t>193003703</t>
  </si>
  <si>
    <t>114</t>
  </si>
  <si>
    <t>63152096</t>
  </si>
  <si>
    <t>pás tepelně izolační univerzální λ=0,032-0,033 tl 50mm</t>
  </si>
  <si>
    <t>-82972741</t>
  </si>
  <si>
    <t>153*1,02 'Přepočtené koeficientem množství</t>
  </si>
  <si>
    <t>115</t>
  </si>
  <si>
    <t>998763200</t>
  </si>
  <si>
    <t>Přesun hmot procentní pro dřevostavby v objektech v do 6 m</t>
  </si>
  <si>
    <t>1927688121</t>
  </si>
  <si>
    <t>116</t>
  </si>
  <si>
    <t>764216604</t>
  </si>
  <si>
    <t>Oplechování rovných parapetů mechanicky kotvené z Pz s povrchovou úpravou rš 330 mm</t>
  </si>
  <si>
    <t>-2120751767</t>
  </si>
  <si>
    <t>0,5*8</t>
  </si>
  <si>
    <t>117</t>
  </si>
  <si>
    <t>764511602</t>
  </si>
  <si>
    <t>Žlab podokapní půlkruhový z Pz s povrchovou úpravou rš 330 mm</t>
  </si>
  <si>
    <t>1800372720</t>
  </si>
  <si>
    <t>118</t>
  </si>
  <si>
    <t>764511642</t>
  </si>
  <si>
    <t>Kotlík oválný (trychtýřový) pro podokapní žlaby z Pz s povrchovou úpravou 330/100 mm</t>
  </si>
  <si>
    <t>-1504137465</t>
  </si>
  <si>
    <t>119</t>
  </si>
  <si>
    <t>764518622</t>
  </si>
  <si>
    <t>Svody kruhové včetně objímek, kolen, odskoků z Pz s povrchovou úpravou průměru 100 mm</t>
  </si>
  <si>
    <t>-1855975079</t>
  </si>
  <si>
    <t>3,5*2</t>
  </si>
  <si>
    <t>120</t>
  </si>
  <si>
    <t>998764201</t>
  </si>
  <si>
    <t>Přesun hmot procentní pro konstrukce klempířské v objektech v do 6 m</t>
  </si>
  <si>
    <t>1328741567</t>
  </si>
  <si>
    <t>121</t>
  </si>
  <si>
    <t>766412223</t>
  </si>
  <si>
    <t>Montáž obložení stěn pl přes 5 m2 palubkami modřínovými š přes 80 do 100 mm</t>
  </si>
  <si>
    <t>-58915039</t>
  </si>
  <si>
    <t>122</t>
  </si>
  <si>
    <t>61191160</t>
  </si>
  <si>
    <t>palubky obkladové tlakově impregnované</t>
  </si>
  <si>
    <t>1496736189</t>
  </si>
  <si>
    <t>203,288*1,06 'Přepočtené koeficientem množství</t>
  </si>
  <si>
    <t>123</t>
  </si>
  <si>
    <t>766417211</t>
  </si>
  <si>
    <t>Montáž podkladového roštu pro obložení stěn</t>
  </si>
  <si>
    <t>-1078039871</t>
  </si>
  <si>
    <t>520+250</t>
  </si>
  <si>
    <t>124</t>
  </si>
  <si>
    <t>60514114</t>
  </si>
  <si>
    <t>řezivo jehličnaté lať impregnovaná dl 4 m</t>
  </si>
  <si>
    <t>-836508910</t>
  </si>
  <si>
    <t>520*0,05*0,1 "H4</t>
  </si>
  <si>
    <t>250*0,03*0,05 "H6</t>
  </si>
  <si>
    <t>2,975*1,1 'Přepočtené koeficientem množství</t>
  </si>
  <si>
    <t>125</t>
  </si>
  <si>
    <t>766421213</t>
  </si>
  <si>
    <t>Montáž obložení podhledů jednoduchých palubkami z měkkého dřeva š přes 80 do 100 mm</t>
  </si>
  <si>
    <t>1131754926</t>
  </si>
  <si>
    <t>7,47*3,35</t>
  </si>
  <si>
    <t>126</t>
  </si>
  <si>
    <t>-330437148</t>
  </si>
  <si>
    <t>74,7954545454545*1,1 'Přepočtené koeficientem množství</t>
  </si>
  <si>
    <t>127</t>
  </si>
  <si>
    <t>766427112</t>
  </si>
  <si>
    <t>Montáž podkladového roštu pro obložení podhledů</t>
  </si>
  <si>
    <t>1906489772</t>
  </si>
  <si>
    <t>128</t>
  </si>
  <si>
    <t>1777695040</t>
  </si>
  <si>
    <t>190*0,03*0,05</t>
  </si>
  <si>
    <t>0,285*1,1 'Přepočtené koeficientem množství</t>
  </si>
  <si>
    <t>129</t>
  </si>
  <si>
    <t>766622131</t>
  </si>
  <si>
    <t>Montáž plastových oken plochy přes 1 m2 otevíravých v do 1,5 m s rámem do zdiva</t>
  </si>
  <si>
    <t>-1784151824</t>
  </si>
  <si>
    <t>0,5*1,5*7+0,6*1,5</t>
  </si>
  <si>
    <t>130</t>
  </si>
  <si>
    <t>766629611</t>
  </si>
  <si>
    <t>Předsazená montáž oken kotvením do nosného profilu vyložení do 35 mm</t>
  </si>
  <si>
    <t>218216512</t>
  </si>
  <si>
    <t>(0,5*2+1,5*2)*7</t>
  </si>
  <si>
    <t>0,6*2+1,5*2</t>
  </si>
  <si>
    <t>131</t>
  </si>
  <si>
    <t>Okno 500x1500 - 5</t>
  </si>
  <si>
    <t>-582467434</t>
  </si>
  <si>
    <t>132</t>
  </si>
  <si>
    <t>5-1</t>
  </si>
  <si>
    <t>Okno 600x1500 - 5</t>
  </si>
  <si>
    <t>1955371751</t>
  </si>
  <si>
    <t>133</t>
  </si>
  <si>
    <t>766660171</t>
  </si>
  <si>
    <t>Montáž dveřních křídel otvíravých jednokřídlových š do 0,8 m do obložkové zárubně</t>
  </si>
  <si>
    <t>1667628562</t>
  </si>
  <si>
    <t>134</t>
  </si>
  <si>
    <t>61161001</t>
  </si>
  <si>
    <t>dveře jednokřídlé voštinové povrch lakovaný plné 700x1970-2100mm</t>
  </si>
  <si>
    <t>-658337380</t>
  </si>
  <si>
    <t>9 "2L, 2P</t>
  </si>
  <si>
    <t>135</t>
  </si>
  <si>
    <t>61161002</t>
  </si>
  <si>
    <t>dveře jednokřídlé voštinové povrch lakovaný plné 800x1970-2100mm</t>
  </si>
  <si>
    <t>1282162274</t>
  </si>
  <si>
    <t>10 "3L, 3P</t>
  </si>
  <si>
    <t>1 "5L</t>
  </si>
  <si>
    <t>136</t>
  </si>
  <si>
    <t>766660172</t>
  </si>
  <si>
    <t>Montáž dveřních křídel otvíravých jednokřídlových š přes 0,8 m do obložkové zárubně</t>
  </si>
  <si>
    <t>-92901816</t>
  </si>
  <si>
    <t>137</t>
  </si>
  <si>
    <t>61161003</t>
  </si>
  <si>
    <t>dveře jednokřídlé voštinové povrch lakovaný plné 900x1970-2100mm</t>
  </si>
  <si>
    <t>1704960446</t>
  </si>
  <si>
    <t>4 "4L, 4P</t>
  </si>
  <si>
    <t>138</t>
  </si>
  <si>
    <t>766660411</t>
  </si>
  <si>
    <t>Montáž vchodových dveří jednokřídlových bez nadsvětlíku do zdiva</t>
  </si>
  <si>
    <t>-566565935</t>
  </si>
  <si>
    <t>139</t>
  </si>
  <si>
    <t>Dveře vchodové 1000x2500 - 1</t>
  </si>
  <si>
    <t>824276613</t>
  </si>
  <si>
    <t>140</t>
  </si>
  <si>
    <t>Dveře vchodové 1060x2500 - 3</t>
  </si>
  <si>
    <t>1084205837</t>
  </si>
  <si>
    <t>141</t>
  </si>
  <si>
    <t>766660451</t>
  </si>
  <si>
    <t>Montáž vchodových dveří dvoukřídlových bez nadsvětlíku do zdiva</t>
  </si>
  <si>
    <t>-496915189</t>
  </si>
  <si>
    <t>142</t>
  </si>
  <si>
    <t>Dveře vchodové 2kř 2200x2500 - 11</t>
  </si>
  <si>
    <t>-968703431</t>
  </si>
  <si>
    <t>143</t>
  </si>
  <si>
    <t>766-2</t>
  </si>
  <si>
    <t>M+D stěna prosklenná 5300x2500 s dveřmi 1180x2500 - 2</t>
  </si>
  <si>
    <t>-1037333237</t>
  </si>
  <si>
    <t>144</t>
  </si>
  <si>
    <t>766682211</t>
  </si>
  <si>
    <t>Montáž zárubní obložkových protipožárních pro dveře jednokřídlové tl stěny do 170 mm</t>
  </si>
  <si>
    <t>-1413159919</t>
  </si>
  <si>
    <t>145</t>
  </si>
  <si>
    <t>61182318</t>
  </si>
  <si>
    <t>zárubeň jednokřídlá obložková s laminátovým povrchem a protipožární úpravou tl stěny 60-150mm rozměru 600-1100/1970, 2100mm</t>
  </si>
  <si>
    <t>1302789114</t>
  </si>
  <si>
    <t>146</t>
  </si>
  <si>
    <t>766682212</t>
  </si>
  <si>
    <t>Montáž zárubní obložkových protipožárních pro dveře jednokřídlové tl stěny přes 170 do 350 mm</t>
  </si>
  <si>
    <t>552485939</t>
  </si>
  <si>
    <t>147</t>
  </si>
  <si>
    <t>61182319</t>
  </si>
  <si>
    <t>zárubeň jednokřídlá obložková s laminátovým povrchem a protipožární úpravou tl stěny 160-250mm rozměru 600-1100/1970, 2100mm</t>
  </si>
  <si>
    <t>924872948</t>
  </si>
  <si>
    <t>148</t>
  </si>
  <si>
    <t>766694111</t>
  </si>
  <si>
    <t>Montáž parapetních desek dřevěných nebo plastových š do 30 cm dl do 1,0 m</t>
  </si>
  <si>
    <t>-443737466</t>
  </si>
  <si>
    <t>149</t>
  </si>
  <si>
    <t>60794102</t>
  </si>
  <si>
    <t>parapet dřevotřískový vnitřní povrch laminátový š 260mm</t>
  </si>
  <si>
    <t>-1938826412</t>
  </si>
  <si>
    <t>1*0,5 'Přepočtené koeficientem množství</t>
  </si>
  <si>
    <t>150</t>
  </si>
  <si>
    <t>60794003</t>
  </si>
  <si>
    <t>parapet dřevotřískový vnitřní povrch laminátový zažehlené hrany</t>
  </si>
  <si>
    <t>sada</t>
  </si>
  <si>
    <t>-1624187180</t>
  </si>
  <si>
    <t>151</t>
  </si>
  <si>
    <t>766694121</t>
  </si>
  <si>
    <t>Montáž parapetních desek dřevěných nebo plastových š přes 30 cm dl do 1,0 m</t>
  </si>
  <si>
    <t>234671227</t>
  </si>
  <si>
    <t>152</t>
  </si>
  <si>
    <t>60794106</t>
  </si>
  <si>
    <t>parapet dřevotřískový vnitřní povrch laminátový š 450mm</t>
  </si>
  <si>
    <t>-303036512</t>
  </si>
  <si>
    <t>0,5*7</t>
  </si>
  <si>
    <t>381919786</t>
  </si>
  <si>
    <t>154</t>
  </si>
  <si>
    <t>998766201</t>
  </si>
  <si>
    <t>Přesun hmot procentní pro kce truhlářské v objektech v do 6 m</t>
  </si>
  <si>
    <t>-592158149</t>
  </si>
  <si>
    <t>767</t>
  </si>
  <si>
    <t>Konstrukce zámečnické</t>
  </si>
  <si>
    <t>155</t>
  </si>
  <si>
    <t>767-SL</t>
  </si>
  <si>
    <t>M+D sloup Pz v.2,8 m</t>
  </si>
  <si>
    <t>1609943846</t>
  </si>
  <si>
    <t>156</t>
  </si>
  <si>
    <t>998767201</t>
  </si>
  <si>
    <t>Přesun hmot procentní pro zámečnické konstrukce v objektech v do 6 m</t>
  </si>
  <si>
    <t>-764081060</t>
  </si>
  <si>
    <t>771</t>
  </si>
  <si>
    <t>Podlahy z dlaždic</t>
  </si>
  <si>
    <t>157</t>
  </si>
  <si>
    <t>771121011</t>
  </si>
  <si>
    <t>Nátěr penetrační na podlahu</t>
  </si>
  <si>
    <t>635617372</t>
  </si>
  <si>
    <t>2,3 "106</t>
  </si>
  <si>
    <t>4,28 "107</t>
  </si>
  <si>
    <t>3,8 "108</t>
  </si>
  <si>
    <t>4,05 "109</t>
  </si>
  <si>
    <t>3,34 "110</t>
  </si>
  <si>
    <t>3,14 "111</t>
  </si>
  <si>
    <t>1,35 "112</t>
  </si>
  <si>
    <t>1,35 "113</t>
  </si>
  <si>
    <t>4,39 "114</t>
  </si>
  <si>
    <t>3,06 "118</t>
  </si>
  <si>
    <t>9,18 "120</t>
  </si>
  <si>
    <t>1,35 "121</t>
  </si>
  <si>
    <t>1,46 "122</t>
  </si>
  <si>
    <t>9,24 "124</t>
  </si>
  <si>
    <t>1,35 "125</t>
  </si>
  <si>
    <t>1,46 "126</t>
  </si>
  <si>
    <t>158</t>
  </si>
  <si>
    <t>771574266</t>
  </si>
  <si>
    <t>Montáž podlah keramických pro mechanické zatížení protiskluzných lepených flexibilním lepidlem přes 22 do 25 ks/m2</t>
  </si>
  <si>
    <t>-1598899695</t>
  </si>
  <si>
    <t>159</t>
  </si>
  <si>
    <t>59761406</t>
  </si>
  <si>
    <t>dlažba keramická slinutá protiskluzná do interiéru i exteriéru pro vysoké mechanické namáhání přes 22 do 25ks/m2</t>
  </si>
  <si>
    <t>-966948646</t>
  </si>
  <si>
    <t>55,1*1,1 'Přepočtené koeficientem množství</t>
  </si>
  <si>
    <t>160</t>
  </si>
  <si>
    <t>771577111</t>
  </si>
  <si>
    <t>Příplatek k montáži podlah keramických lepených flexibilním lepidlem za plochu do 5 m2</t>
  </si>
  <si>
    <t>519274751</t>
  </si>
  <si>
    <t>161</t>
  </si>
  <si>
    <t>998771201</t>
  </si>
  <si>
    <t>Přesun hmot procentní pro podlahy z dlaždic v objektech v do 6 m</t>
  </si>
  <si>
    <t>-2055190786</t>
  </si>
  <si>
    <t>776</t>
  </si>
  <si>
    <t>Podlahy povlakové</t>
  </si>
  <si>
    <t>162</t>
  </si>
  <si>
    <t>776411111</t>
  </si>
  <si>
    <t>Montáž obvodových soklíků výšky do 80 mm</t>
  </si>
  <si>
    <t>1887247088</t>
  </si>
  <si>
    <t>(7,45*2+6,83*2) "101</t>
  </si>
  <si>
    <t>-0,9+0,8*2+1+0,98*2-5,3-0,98-0,9</t>
  </si>
  <si>
    <t>(7,13*2+3,5*4+1,4*2*3) "115</t>
  </si>
  <si>
    <t>-0,8*7-0,9*2-1*3+0,4*8</t>
  </si>
  <si>
    <t>(4,63*2+1,78*2) "116</t>
  </si>
  <si>
    <t>-0,8</t>
  </si>
  <si>
    <t>(4,63*2+1,6*2) "117</t>
  </si>
  <si>
    <t>(3,5*2+4,63*2) "119</t>
  </si>
  <si>
    <t>-0,8-0,7</t>
  </si>
  <si>
    <t>(4,63*2+3,5*2) "123</t>
  </si>
  <si>
    <t>-0,7-0,8</t>
  </si>
  <si>
    <t>(3,52*2+1,4*2) "127</t>
  </si>
  <si>
    <t>(2,32*2+1,33*2) "128</t>
  </si>
  <si>
    <t>163</t>
  </si>
  <si>
    <t>28411009</t>
  </si>
  <si>
    <t>lišta soklová PVC 18x80mm</t>
  </si>
  <si>
    <t>836550202</t>
  </si>
  <si>
    <t>122,44*1,05 'Přepočtené koeficientem množství</t>
  </si>
  <si>
    <t>164</t>
  </si>
  <si>
    <t>998776201</t>
  </si>
  <si>
    <t>Přesun hmot procentní pro podlahy povlakové v objektech v do 6 m</t>
  </si>
  <si>
    <t>1651359373</t>
  </si>
  <si>
    <t>777</t>
  </si>
  <si>
    <t>Podlahy lité</t>
  </si>
  <si>
    <t>165</t>
  </si>
  <si>
    <t>777111111</t>
  </si>
  <si>
    <t>Vysátí podkladu před provedením lité podlahy</t>
  </si>
  <si>
    <t>118509925</t>
  </si>
  <si>
    <t>6,87*3,2+2,2*0,2 "garáž - H8</t>
  </si>
  <si>
    <t>16,2 "119</t>
  </si>
  <si>
    <t>166</t>
  </si>
  <si>
    <t>777131101</t>
  </si>
  <si>
    <t>Penetrační epoxidový nátěr podlahy na suchý a vyzrálý podklad</t>
  </si>
  <si>
    <t>-1760601094</t>
  </si>
  <si>
    <t>(6,87*2+3,2*2-2,2)*0,1</t>
  </si>
  <si>
    <t>(7,45*2+6,83*2)*0,05</t>
  </si>
  <si>
    <t>(7,13*2+3,5*4+1,4*2*3)*0,05</t>
  </si>
  <si>
    <t>(4,63*2+1,78*2)*0,05</t>
  </si>
  <si>
    <t>(4,63*2+1,6*2)*0,05</t>
  </si>
  <si>
    <t>(3,5*2+4,63*2)*0,05</t>
  </si>
  <si>
    <t>(4,63*2+3,5*2)*0,05</t>
  </si>
  <si>
    <t>(3,52*2+1,4*2)*0,05</t>
  </si>
  <si>
    <t>3,90 "128</t>
  </si>
  <si>
    <t>(2,32*2+1,33*2)*0,05</t>
  </si>
  <si>
    <t>167</t>
  </si>
  <si>
    <t>777611121</t>
  </si>
  <si>
    <t>Krycí epoxidový průmyslový nátěr podlahy</t>
  </si>
  <si>
    <t>1746069674</t>
  </si>
  <si>
    <t>168</t>
  </si>
  <si>
    <t>777612103</t>
  </si>
  <si>
    <t>Uzavírací epoxidový transparentní nátěr podlahy</t>
  </si>
  <si>
    <t>669179764</t>
  </si>
  <si>
    <t>169</t>
  </si>
  <si>
    <t>998777201</t>
  </si>
  <si>
    <t>Přesun hmot procentní pro podlahy lité v objektech v do 6 m</t>
  </si>
  <si>
    <t>-1345864952</t>
  </si>
  <si>
    <t>781</t>
  </si>
  <si>
    <t>Dokončovací práce - obklady</t>
  </si>
  <si>
    <t>170</t>
  </si>
  <si>
    <t>781121011</t>
  </si>
  <si>
    <t>Nátěr penetrační na stěnu</t>
  </si>
  <si>
    <t>-1609578256</t>
  </si>
  <si>
    <t>(1,53*2+1,5*2)*2 "106</t>
  </si>
  <si>
    <t>(2,8*2+1,53*2)*2 "107</t>
  </si>
  <si>
    <t>(1,1*2+1,53*2)*2 "108</t>
  </si>
  <si>
    <t>(2,25*2+1,75*2)*2 "109</t>
  </si>
  <si>
    <t>(2,25*2+1,45*2)*2 "110</t>
  </si>
  <si>
    <t>(1,9*2+1,65*2)*2 "111</t>
  </si>
  <si>
    <t>(1,5*2+0,9*2)*2 "112</t>
  </si>
  <si>
    <t>(1,5*2+0,9*2)*2 "113</t>
  </si>
  <si>
    <t>(3,25*2+1,35*2)*2 "114</t>
  </si>
  <si>
    <t>(2,3*2+1,33*2)*2 "118</t>
  </si>
  <si>
    <t>(3,5*2+3,2*2+1*2)*2 "120</t>
  </si>
  <si>
    <t>(1,5*2+0,9*2)*2 "121</t>
  </si>
  <si>
    <t>(1,1*2+1,33*2)*2 "122</t>
  </si>
  <si>
    <t>(3,42*2+3,2*2+1*2)*2 "124</t>
  </si>
  <si>
    <t>(1,5*2+0,9*2)*2 "125</t>
  </si>
  <si>
    <t>(1,33*2+1,1*2)*2 "126</t>
  </si>
  <si>
    <t>171</t>
  </si>
  <si>
    <t>781474115</t>
  </si>
  <si>
    <t>Montáž obkladů vnitřních keramických hladkých přes 22 do 25 ks/m2 lepených flexibilním lepidlem</t>
  </si>
  <si>
    <t>-631604520</t>
  </si>
  <si>
    <t>172</t>
  </si>
  <si>
    <t>59761039</t>
  </si>
  <si>
    <t>obklad keramický hladký přes 22 do 25ks/m2</t>
  </si>
  <si>
    <t>1775862989</t>
  </si>
  <si>
    <t>199,6*1,1 'Přepočtené koeficientem množství</t>
  </si>
  <si>
    <t>173</t>
  </si>
  <si>
    <t>781477111</t>
  </si>
  <si>
    <t>Příplatek k montáži obkladů vnitřních keramických hladkých za plochu do 10 m2</t>
  </si>
  <si>
    <t>-1057397104</t>
  </si>
  <si>
    <t>174</t>
  </si>
  <si>
    <t>781494111</t>
  </si>
  <si>
    <t>Plastové profily rohové lepené flexibilním lepidlem</t>
  </si>
  <si>
    <t>1187878254</t>
  </si>
  <si>
    <t>2*6</t>
  </si>
  <si>
    <t>175</t>
  </si>
  <si>
    <t>781494511</t>
  </si>
  <si>
    <t>Plastové profily ukončovací lepené flexibilním lepidlem</t>
  </si>
  <si>
    <t>493030913</t>
  </si>
  <si>
    <t>(1,53*2+1,5*2) "106</t>
  </si>
  <si>
    <t>(2,8*2+1,53*2) "107</t>
  </si>
  <si>
    <t>(1,1*2+1,53*2) "108</t>
  </si>
  <si>
    <t>(2,25*2+1,75*2) "109</t>
  </si>
  <si>
    <t>-0,9</t>
  </si>
  <si>
    <t>(2,25*2+1,45*2) "110</t>
  </si>
  <si>
    <t>(1,9*2+1,65*2) "111</t>
  </si>
  <si>
    <t>-0,8-0,7*2</t>
  </si>
  <si>
    <t>(1,5*2+0,9*2) "112</t>
  </si>
  <si>
    <t>-0,7</t>
  </si>
  <si>
    <t>(1,5*2+0,9*2) "113</t>
  </si>
  <si>
    <t>(3,25*2+1,35*2) "114</t>
  </si>
  <si>
    <t>(2,3*2+1,33*2) "118</t>
  </si>
  <si>
    <t>(3,5*2+3,2*2+1*2) "120</t>
  </si>
  <si>
    <t>-0,7*3</t>
  </si>
  <si>
    <t>(1,5*2+0,9*2) "121</t>
  </si>
  <si>
    <t>(1,1*2+1,33*2) "122</t>
  </si>
  <si>
    <t>(3,42*2+3,2*2+1*2) "124</t>
  </si>
  <si>
    <t>(1,5*2+0,9*2) "125</t>
  </si>
  <si>
    <t>(1,33*2+1,1*2) "126</t>
  </si>
  <si>
    <t>176</t>
  </si>
  <si>
    <t>781495115</t>
  </si>
  <si>
    <t>Spárování vnitřních obkladů silikonem</t>
  </si>
  <si>
    <t>-531375126</t>
  </si>
  <si>
    <t>99,6+2*64</t>
  </si>
  <si>
    <t>177</t>
  </si>
  <si>
    <t>998781201</t>
  </si>
  <si>
    <t>Přesun hmot procentní pro obklady keramické v objektech v do 6 m</t>
  </si>
  <si>
    <t>2111794983</t>
  </si>
  <si>
    <t>784</t>
  </si>
  <si>
    <t>Dokončovací práce - malby a tapety</t>
  </si>
  <si>
    <t>178</t>
  </si>
  <si>
    <t>784181101</t>
  </si>
  <si>
    <t>Základní akrylátová jednonásobná bezbarvá penetrace podkladu v místnostech v do 3,80 m</t>
  </si>
  <si>
    <t>-686093793</t>
  </si>
  <si>
    <t>2,3+4,28+3,8+4,05+3,34+3,14+1,35+1,35+4,39+9,98+4,9+4,94+8,24+7,41+3,06+16,2+9,18+1,35+1,46+16,2+9,24+1,35+1,46+4,96+3,09+21,98 "stropy</t>
  </si>
  <si>
    <t>(1,53*2+1,5*2)*0,7 "106 obk</t>
  </si>
  <si>
    <t>(2,8*2+1,53*2)*0,7 "107 obk</t>
  </si>
  <si>
    <t>(1,1*2+1,53*2)*0,7 "108 obk</t>
  </si>
  <si>
    <t>(2,25*2+1,75*2)*0,7 "109 obk</t>
  </si>
  <si>
    <t>(2,25*2+1,45*2)*0,7 "110 obk</t>
  </si>
  <si>
    <t>(1,9*2+1,65*2)*0,7 "111 obk</t>
  </si>
  <si>
    <t>(1,5*2+0,9*2)*0,7 "112 obk</t>
  </si>
  <si>
    <t>(1,5*2+0,9*2)*0,7 "113 obk</t>
  </si>
  <si>
    <t>(3,25*2+1,35*2)*0,7 "114 obk</t>
  </si>
  <si>
    <t xml:space="preserve">(2,3*2+1,33*2)*0,25 "118  obk</t>
  </si>
  <si>
    <t>(3,5*2+3,2*2+1*2)*0,25 "120 obk</t>
  </si>
  <si>
    <t>(1,5*2+0,9*2)*0,25 "121 obk</t>
  </si>
  <si>
    <t>(1,1*2+1,33*2)*0,25 "122 obk</t>
  </si>
  <si>
    <t>(3,42*2+3,2*2+1*2)*0,25 "124 obk</t>
  </si>
  <si>
    <t>(1,5*2+0,9*2)*0,25 "125 obk</t>
  </si>
  <si>
    <t>(1,33*2+1,1*2)*0,25 "126 obk</t>
  </si>
  <si>
    <t>179</t>
  </si>
  <si>
    <t>784221101</t>
  </si>
  <si>
    <t>Dvojnásobné bílé malby ze směsí za sucha dobře otěruvzdorných v místnostech do 3,80 m</t>
  </si>
  <si>
    <t>2093448090</t>
  </si>
  <si>
    <t>180</t>
  </si>
  <si>
    <t>999-PBŘ-1</t>
  </si>
  <si>
    <t>HP P6 21A/113B</t>
  </si>
  <si>
    <t>-1940636336</t>
  </si>
  <si>
    <t>181</t>
  </si>
  <si>
    <t>999-PBŘ-2</t>
  </si>
  <si>
    <t>Značení únikových cest</t>
  </si>
  <si>
    <t>---</t>
  </si>
  <si>
    <t>-767490309</t>
  </si>
  <si>
    <t>16 - Šatny a sociální zařízení - ZTI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</si>
  <si>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</si>
  <si>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</si>
  <si>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</si>
  <si>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732 - Ústřední vytápění - strojovny</t>
  </si>
  <si>
    <t>-1873316150</t>
  </si>
  <si>
    <t>85*0,4*1</t>
  </si>
  <si>
    <t>162211311</t>
  </si>
  <si>
    <t>Vodorovné přemístění výkopku z horniny třídy těžitelnosti I skupiny 1 až 3 stavebním kolečkem do 10 m</t>
  </si>
  <si>
    <t>-1072713858</t>
  </si>
  <si>
    <t>68*0,4*1</t>
  </si>
  <si>
    <t>-1142682406</t>
  </si>
  <si>
    <t>25355437</t>
  </si>
  <si>
    <t>34*2 'Přepočtené koeficientem množství</t>
  </si>
  <si>
    <t>-842690870</t>
  </si>
  <si>
    <t>175111101</t>
  </si>
  <si>
    <t>Obsypání potrubí ručně sypaninou bez prohození, uloženou do 3 m</t>
  </si>
  <si>
    <t>78121778</t>
  </si>
  <si>
    <t>85*0,4*0,9</t>
  </si>
  <si>
    <t>1666283097</t>
  </si>
  <si>
    <t>30,6*2 'Přepočtené koeficientem množství</t>
  </si>
  <si>
    <t>346244361</t>
  </si>
  <si>
    <t>Zazdívka o tl 65 mm rýh, nik nebo kapes z cihel pálených</t>
  </si>
  <si>
    <t>1639535142</t>
  </si>
  <si>
    <t>6*0,15</t>
  </si>
  <si>
    <t>451572111</t>
  </si>
  <si>
    <t>Lože pod potrubí otevřený výkop z kameniva drobného těženého</t>
  </si>
  <si>
    <t>-290467294</t>
  </si>
  <si>
    <t>85*0,4*0,1</t>
  </si>
  <si>
    <t>612135101</t>
  </si>
  <si>
    <t>Hrubá výplň rýh ve stěnách maltou jakékoli šířky rýhy</t>
  </si>
  <si>
    <t>810534627</t>
  </si>
  <si>
    <t>70*0,07</t>
  </si>
  <si>
    <t>20*0,07</t>
  </si>
  <si>
    <t>974031132</t>
  </si>
  <si>
    <t>Vysekání rýh ve zdivu cihelném hl do 50 mm š do 70 mm</t>
  </si>
  <si>
    <t>-2112197905</t>
  </si>
  <si>
    <t>974031142</t>
  </si>
  <si>
    <t>Vysekání rýh ve zdivu cihelném hl do 70 mm š do 70 mm</t>
  </si>
  <si>
    <t>-1561126666</t>
  </si>
  <si>
    <t>974031164</t>
  </si>
  <si>
    <t>Vysekání rýh ve zdivu cihelném hl do 150 mm š do 150 mm</t>
  </si>
  <si>
    <t>159634927</t>
  </si>
  <si>
    <t>-1483601662</t>
  </si>
  <si>
    <t>-1285114431</t>
  </si>
  <si>
    <t>0,84*9 'Přepočtené koeficientem množství</t>
  </si>
  <si>
    <t>997013867</t>
  </si>
  <si>
    <t>Poplatek za uložení stavebního odpadu na recyklační skládce (skládkovné) z tašek a keramických výrobků kód odpadu 17 01 03</t>
  </si>
  <si>
    <t>992241005</t>
  </si>
  <si>
    <t>998018001</t>
  </si>
  <si>
    <t>Přesun hmot ruční pro budovy v do 6 m</t>
  </si>
  <si>
    <t>1417269454</t>
  </si>
  <si>
    <t>721</t>
  </si>
  <si>
    <t>Zdravotechnika - vnitřní kanalizace</t>
  </si>
  <si>
    <t>721-1</t>
  </si>
  <si>
    <t>Napojení na stávající rozvod</t>
  </si>
  <si>
    <t>1405902089</t>
  </si>
  <si>
    <t>721173402</t>
  </si>
  <si>
    <t>Potrubí kanalizační z PVC SN 4 svodné DN 125</t>
  </si>
  <si>
    <t>515660129</t>
  </si>
  <si>
    <t>721173403</t>
  </si>
  <si>
    <t>Potrubí kanalizační z PVC SN 4 svodné DN 160</t>
  </si>
  <si>
    <t>-1261500034</t>
  </si>
  <si>
    <t>721174025</t>
  </si>
  <si>
    <t>Potrubí kanalizační z PP odpadní DN 110</t>
  </si>
  <si>
    <t>168128738</t>
  </si>
  <si>
    <t>721174042</t>
  </si>
  <si>
    <t>Potrubí kanalizační z PP připojovací DN 40</t>
  </si>
  <si>
    <t>1961360303</t>
  </si>
  <si>
    <t>721174043</t>
  </si>
  <si>
    <t>Potrubí kanalizační z PP připojovací DN 50</t>
  </si>
  <si>
    <t>-216372786</t>
  </si>
  <si>
    <t>721174045</t>
  </si>
  <si>
    <t>Potrubí kanalizační z PP připojovací DN 110</t>
  </si>
  <si>
    <t>-1366474870</t>
  </si>
  <si>
    <t>721194104</t>
  </si>
  <si>
    <t>Vyvedení a upevnění odpadních výpustek DN 40</t>
  </si>
  <si>
    <t>-1495337456</t>
  </si>
  <si>
    <t>721194105</t>
  </si>
  <si>
    <t>Vyvedení a upevnění odpadních výpustek DN 50</t>
  </si>
  <si>
    <t>1325568712</t>
  </si>
  <si>
    <t>721194109</t>
  </si>
  <si>
    <t>Vyvedení a upevnění odpadních výpustek DN 110</t>
  </si>
  <si>
    <t>1604030926</t>
  </si>
  <si>
    <t>721229111</t>
  </si>
  <si>
    <t>Montáž zápachové uzávěrky pro pračku a myčku do DN 50 ostatní typ</t>
  </si>
  <si>
    <t>-1712360737</t>
  </si>
  <si>
    <t>55161833</t>
  </si>
  <si>
    <t>uzávěrka zápachová pro pračku a myčku podomítková z PE DN 40/50</t>
  </si>
  <si>
    <t>-54887165</t>
  </si>
  <si>
    <t>721273153</t>
  </si>
  <si>
    <t>Hlavice ventilační polypropylen PP DN 110</t>
  </si>
  <si>
    <t>391790797</t>
  </si>
  <si>
    <t>721274123</t>
  </si>
  <si>
    <t>Přivzdušňovací ventil vnitřní odpadních potrubí DN 100</t>
  </si>
  <si>
    <t>51781862</t>
  </si>
  <si>
    <t>721290111</t>
  </si>
  <si>
    <t>Zkouška těsnosti potrubí kanalizace vodou DN do 125</t>
  </si>
  <si>
    <t>39801001</t>
  </si>
  <si>
    <t>998721201</t>
  </si>
  <si>
    <t>Přesun hmot procentní pro vnitřní kanalizace v objektech v do 6 m</t>
  </si>
  <si>
    <t>-2093250037</t>
  </si>
  <si>
    <t>722</t>
  </si>
  <si>
    <t>Zdravotechnika - vnitřní vodovod</t>
  </si>
  <si>
    <t>722-1</t>
  </si>
  <si>
    <t>114658952</t>
  </si>
  <si>
    <t>722174002</t>
  </si>
  <si>
    <t>Potrubí vodovodní plastové PPR svar polyfúze PN 16 D 20x2,8 mm</t>
  </si>
  <si>
    <t>-759017930</t>
  </si>
  <si>
    <t>722174003</t>
  </si>
  <si>
    <t>Potrubí vodovodní plastové PPR svar polyfúze PN 16 D 25x3,5 mm</t>
  </si>
  <si>
    <t>1693150785</t>
  </si>
  <si>
    <t>722174004</t>
  </si>
  <si>
    <t>Potrubí vodovodní plastové PPR svar polyfúze PN 16 D 32x4,4 mm</t>
  </si>
  <si>
    <t>-1223779575</t>
  </si>
  <si>
    <t>722181231</t>
  </si>
  <si>
    <t>Ochrana vodovodního potrubí přilepenými termoizolačními trubicemi z PE tl přes 9 do 13 mm DN do 22 mm</t>
  </si>
  <si>
    <t>-1077493089</t>
  </si>
  <si>
    <t>722181232</t>
  </si>
  <si>
    <t>Ochrana vodovodního potrubí přilepenými termoizolačními trubicemi z PE tl přes 9 do 13 mm DN přes 22 do 45 mm</t>
  </si>
  <si>
    <t>1486344786</t>
  </si>
  <si>
    <t>722190401</t>
  </si>
  <si>
    <t>Vyvedení a upevnění výpustku DN do 25</t>
  </si>
  <si>
    <t>-1246306946</t>
  </si>
  <si>
    <t>722231143</t>
  </si>
  <si>
    <t>Ventil závitový pojistný rohový G 1"</t>
  </si>
  <si>
    <t>-1253031889</t>
  </si>
  <si>
    <t>722290226</t>
  </si>
  <si>
    <t>Zkouška těsnosti vodovodního potrubí závitového DN do 50</t>
  </si>
  <si>
    <t>-411180644</t>
  </si>
  <si>
    <t>722290234</t>
  </si>
  <si>
    <t>Proplach a dezinfekce vodovodního potrubí DN do 80</t>
  </si>
  <si>
    <t>1094138864</t>
  </si>
  <si>
    <t>998722201</t>
  </si>
  <si>
    <t>Přesun hmot procentní pro vnitřní vodovod v objektech v do 6 m</t>
  </si>
  <si>
    <t>257646534</t>
  </si>
  <si>
    <t>725112022</t>
  </si>
  <si>
    <t>Klozet keramický závěsný na nosné stěny s hlubokým splachováním odpad vodorovný</t>
  </si>
  <si>
    <t>-1675576130</t>
  </si>
  <si>
    <t>725112173</t>
  </si>
  <si>
    <t>Kombi klozeti s hlubokým splachováním zvýšený odpad svislý</t>
  </si>
  <si>
    <t>1209786468</t>
  </si>
  <si>
    <t>725121521</t>
  </si>
  <si>
    <t>Pisoárový záchodek automatický s infračerveným senzorem</t>
  </si>
  <si>
    <t>-730744432</t>
  </si>
  <si>
    <t>725129103</t>
  </si>
  <si>
    <t>Montáž pisoárového žlabu</t>
  </si>
  <si>
    <t>-1512384125</t>
  </si>
  <si>
    <t>55231374</t>
  </si>
  <si>
    <t>žlab pisoárový nerezový integrovaný splachovač dl 1200mm</t>
  </si>
  <si>
    <t>399021285</t>
  </si>
  <si>
    <t>725211602</t>
  </si>
  <si>
    <t>Umyvadlo keramické bílé šířky 550 mm bez krytu na sifon připevněné na stěnu šrouby</t>
  </si>
  <si>
    <t>-2105203249</t>
  </si>
  <si>
    <t>725211681</t>
  </si>
  <si>
    <t>Umyvadlo keramické bílé zdravotní šířky 640 mm připevněné na stěnu šrouby</t>
  </si>
  <si>
    <t>19902283</t>
  </si>
  <si>
    <t>725241123</t>
  </si>
  <si>
    <t>Vanička sprchová akrylátová obdélníková 900x800 mm</t>
  </si>
  <si>
    <t>-1946618974</t>
  </si>
  <si>
    <t>725331111</t>
  </si>
  <si>
    <t>Výlevka bez výtokových armatur keramická se sklopnou plastovou mřížkou 500 mm</t>
  </si>
  <si>
    <t>432905292</t>
  </si>
  <si>
    <t>725532126</t>
  </si>
  <si>
    <t>Elektrický ohřívač zásobníkový akumulační závěsný svislý 200 l / 2,2 kW</t>
  </si>
  <si>
    <t>-511391177</t>
  </si>
  <si>
    <t>725812301</t>
  </si>
  <si>
    <t>Ventil stojánkový samouzavírací tlačný s omezenou dobou výtoku 6 l/min G 1/2"</t>
  </si>
  <si>
    <t>-461792691</t>
  </si>
  <si>
    <t>725813111</t>
  </si>
  <si>
    <t>Ventil rohový bez připojovací trubičky nebo flexi hadičky G 1/2"</t>
  </si>
  <si>
    <t>1991214884</t>
  </si>
  <si>
    <t>725813112</t>
  </si>
  <si>
    <t>Ventil rohový pračkový G 3/4"</t>
  </si>
  <si>
    <t>1439891368</t>
  </si>
  <si>
    <t>725821312</t>
  </si>
  <si>
    <t>Baterie dřezová nástěnná páková s otáčivým kulatým ústím a délkou ramínka 300 mm</t>
  </si>
  <si>
    <t>2141322827</t>
  </si>
  <si>
    <t>725822613</t>
  </si>
  <si>
    <t>Baterie umyvadlová stojánková páková s výpustí</t>
  </si>
  <si>
    <t>-1417987352</t>
  </si>
  <si>
    <t>725841322</t>
  </si>
  <si>
    <t>Baterie sprchová nástěnná klasická s roztečí 150 mm</t>
  </si>
  <si>
    <t>-1595785907</t>
  </si>
  <si>
    <t>998725201</t>
  </si>
  <si>
    <t>Přesun hmot procentní pro zařizovací předměty v objektech v do 6 m</t>
  </si>
  <si>
    <t>-1188414882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</si>
  <si>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</si>
  <si>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</si>
  <si>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</si>
  <si>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</si>
  <si>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-1081352490</t>
  </si>
  <si>
    <t>998726211</t>
  </si>
  <si>
    <t>Přesun hmot procentní pro instalační prefabrikáty v objektech v do 6 m</t>
  </si>
  <si>
    <t>300580177</t>
  </si>
  <si>
    <t>732</t>
  </si>
  <si>
    <t>Ústřední vytápění - strojovny</t>
  </si>
  <si>
    <t>732330102</t>
  </si>
  <si>
    <t>Nádoba tlaková expanzní pro solární, topnou a chladící soustavu s membránou závitové připojení PN 0,8 o objemu 12 l</t>
  </si>
  <si>
    <t>1077961218</t>
  </si>
  <si>
    <t>732421201</t>
  </si>
  <si>
    <t>Čerpadlo teplovodní mokroběžné závitové cirkulační DN 15 výtlak do 0,9 m průtok 0,35 m3/h pro TUV</t>
  </si>
  <si>
    <t>1302022395</t>
  </si>
  <si>
    <t>998732201</t>
  </si>
  <si>
    <t>Přesun hmot procentní pro strojovny v objektech v do 6 m</t>
  </si>
  <si>
    <t>89384280</t>
  </si>
  <si>
    <t>999-1</t>
  </si>
  <si>
    <t>Demontáže</t>
  </si>
  <si>
    <t>1140080622</t>
  </si>
  <si>
    <t>17 - Šatny a sociální zařízení - ÚT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</si>
  <si>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</si>
  <si>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</si>
  <si>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</si>
  <si>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713463411</t>
  </si>
  <si>
    <t>Montáž izolace tepelné potrubí a ohybů návlekovými izolačními pouzdry</t>
  </si>
  <si>
    <t>-284576185</t>
  </si>
  <si>
    <t>63154532</t>
  </si>
  <si>
    <t>pouzdro izolační potrubní z minerální vlny s Al fólií max. 250/100°C 35/30mm</t>
  </si>
  <si>
    <t>651992313</t>
  </si>
  <si>
    <t>4*1,05 'Přepočtené koeficientem množství</t>
  </si>
  <si>
    <t>63154531</t>
  </si>
  <si>
    <t>pouzdro izolační potrubní z minerální vlny s Al fólií max. 250/100°C 28/30mm</t>
  </si>
  <si>
    <t>-1793790129</t>
  </si>
  <si>
    <t>50*1,05 'Přepočtené koeficientem množství</t>
  </si>
  <si>
    <t>63154530</t>
  </si>
  <si>
    <t>pouzdro izolační potrubní z minerální vlny s Al fólií max. 250/100°C 22/30mm</t>
  </si>
  <si>
    <t>-559054887</t>
  </si>
  <si>
    <t>30*1,05 'Přepočtené koeficientem množství</t>
  </si>
  <si>
    <t>63154013</t>
  </si>
  <si>
    <t>pouzdro izolační potrubní z minerální vlny s Al fólií max. 250/100°C 18/30mm</t>
  </si>
  <si>
    <t>-1635803811</t>
  </si>
  <si>
    <t>5*1,05 'Přepočtené koeficientem množství</t>
  </si>
  <si>
    <t>1439903743</t>
  </si>
  <si>
    <t>-1819687638</t>
  </si>
  <si>
    <t>732330104</t>
  </si>
  <si>
    <t>Nádoba tlaková expanzní pro solární, topnou a chladící soustavu s membránou závitové připojení PN 0,8 o objemu 25 l</t>
  </si>
  <si>
    <t>-732248327</t>
  </si>
  <si>
    <t>732421213</t>
  </si>
  <si>
    <t>Čerpadlo teplovodní mokroběžné závitové cirkulační DN 25 výtlak do 6,0 m průtok 3,0 m3/h pro TUV</t>
  </si>
  <si>
    <t>2009334823</t>
  </si>
  <si>
    <t>732522120</t>
  </si>
  <si>
    <t>Tepelné čerpadlo vzduch/voda pro vytápění i chlazení venkovní jednotka topný/chladicí výkon 13,0/11,45 kW</t>
  </si>
  <si>
    <t>693031869</t>
  </si>
  <si>
    <t>732522133.IVT</t>
  </si>
  <si>
    <t>Tepelné čerpadlo vzduch/voda pro vytápění i chlazení AirModul E15 se zásobníkem výkon elektrokotle 3-9 kW</t>
  </si>
  <si>
    <t>-1959098948</t>
  </si>
  <si>
    <t>-433590884</t>
  </si>
  <si>
    <t>733</t>
  </si>
  <si>
    <t>Ústřední vytápění - rozvodné potrubí</t>
  </si>
  <si>
    <t>733223103</t>
  </si>
  <si>
    <t>Potrubí měděné tvrdé spojované měkkým pájením D 18x1 mm</t>
  </si>
  <si>
    <t>-681066279</t>
  </si>
  <si>
    <t>733223104</t>
  </si>
  <si>
    <t>Potrubí měděné tvrdé spojované měkkým pájením D 22x1 mm</t>
  </si>
  <si>
    <t>926161900</t>
  </si>
  <si>
    <t>733223105</t>
  </si>
  <si>
    <t>Potrubí měděné tvrdé spojované měkkým pájením D 28x1,5 mm</t>
  </si>
  <si>
    <t>-1735877056</t>
  </si>
  <si>
    <t>733223106</t>
  </si>
  <si>
    <t>Potrubí měděné tvrdé spojované měkkým pájením D 35x1,5 mm</t>
  </si>
  <si>
    <t>768947930</t>
  </si>
  <si>
    <t>733291101</t>
  </si>
  <si>
    <t>Zkouška těsnosti potrubí měděné D do 35x1,5</t>
  </si>
  <si>
    <t>-1887645259</t>
  </si>
  <si>
    <t>733391101</t>
  </si>
  <si>
    <t>Zkouška těsnosti potrubí plastové D do 32x3,0</t>
  </si>
  <si>
    <t>-1797629238</t>
  </si>
  <si>
    <t>733811211</t>
  </si>
  <si>
    <t>Ochrana potrubí ústředního vytápění termoizolačními trubicemi z PE tl do 6 mm DN do 22 mm</t>
  </si>
  <si>
    <t>1943839836</t>
  </si>
  <si>
    <t>998733201</t>
  </si>
  <si>
    <t>Přesun hmot procentní pro rozvody potrubí v objektech v do 6 m</t>
  </si>
  <si>
    <t>170253364</t>
  </si>
  <si>
    <t>734</t>
  </si>
  <si>
    <t>Ústřední vytápění - armatury</t>
  </si>
  <si>
    <t>734211119</t>
  </si>
  <si>
    <t>Ventil závitový odvzdušňovací G 3/8 PN 14 do 120°C automatický</t>
  </si>
  <si>
    <t>-288431932</t>
  </si>
  <si>
    <t>734242414</t>
  </si>
  <si>
    <t>Ventil závitový zpětný přímý G 1 PN 16 do 110°C</t>
  </si>
  <si>
    <t>-829614781</t>
  </si>
  <si>
    <t>734251213</t>
  </si>
  <si>
    <t>Ventil závitový pojistný rohový G 1 provozní tlak od 2,5 do 6 barů</t>
  </si>
  <si>
    <t>-920125822</t>
  </si>
  <si>
    <t>734291123</t>
  </si>
  <si>
    <t>Kohout plnící a vypouštěcí G 1/2 PN 10 do 90°C závitový</t>
  </si>
  <si>
    <t>-2128541875</t>
  </si>
  <si>
    <t>734291264</t>
  </si>
  <si>
    <t>Filtr závitový přímý G 1 PN 30 do 110°C s vnitřními závity</t>
  </si>
  <si>
    <t>464091019</t>
  </si>
  <si>
    <t>734292715</t>
  </si>
  <si>
    <t>Kohout kulový přímý G 1 PN 42 do 185°C vnitřní závit</t>
  </si>
  <si>
    <t>-1303371683</t>
  </si>
  <si>
    <t>734411101</t>
  </si>
  <si>
    <t>Teploměr technický s pevným stonkem a jímkou zadní připojení průměr 63 mm délky 50 mm</t>
  </si>
  <si>
    <t>-1294783986</t>
  </si>
  <si>
    <t>734421101</t>
  </si>
  <si>
    <t>Tlakoměr s pevným stonkem a zpětnou klapkou tlak 0-16 bar průměr 50 mm spodní připojení</t>
  </si>
  <si>
    <t>1750614028</t>
  </si>
  <si>
    <t>998734201</t>
  </si>
  <si>
    <t>Přesun hmot procentní pro armatury v objektech v do 6 m</t>
  </si>
  <si>
    <t>-131201638</t>
  </si>
  <si>
    <t>735</t>
  </si>
  <si>
    <t>Ústřední vytápění - otopná tělesa</t>
  </si>
  <si>
    <t>735511008</t>
  </si>
  <si>
    <t>Podlahové vytápění - systémová deska s kombinovanou tepelnou a kročejovou izolací celkové výšky 50 až 53 mm</t>
  </si>
  <si>
    <t>-1684949495</t>
  </si>
  <si>
    <t>1+1,3+5,9+13,1*2+6+1,3+1+3,1+4,1</t>
  </si>
  <si>
    <t>1,6+2,5+1,3+3,1+2,4+4+4,4+8,2+6,8+2,6</t>
  </si>
  <si>
    <t>735511010</t>
  </si>
  <si>
    <t>Podlahové vytápění - rozvodné potrubí polyethylen PE-Xa 17x2,0 mm pro systémovou desku</t>
  </si>
  <si>
    <t>1706721753</t>
  </si>
  <si>
    <t>23+26+138+45+60+137+26+22+23+28+72</t>
  </si>
  <si>
    <t>49+62+58+41+33+33+23+37+32+28+164</t>
  </si>
  <si>
    <t>735511038</t>
  </si>
  <si>
    <t>Podlahové vytápění - kari síť</t>
  </si>
  <si>
    <t>-1008827827</t>
  </si>
  <si>
    <t>735511039</t>
  </si>
  <si>
    <t>Podlahové vytápění - uchycovací klip potrubí ke kari síti</t>
  </si>
  <si>
    <t>1927164520</t>
  </si>
  <si>
    <t>735511061</t>
  </si>
  <si>
    <t>Podlahové vytápění - krycí a separační PE fólie</t>
  </si>
  <si>
    <t>1856243746</t>
  </si>
  <si>
    <t>735511062</t>
  </si>
  <si>
    <t>Podlahové vytápění - obvodový dilatační pás samolepící s folií</t>
  </si>
  <si>
    <t>1188032004</t>
  </si>
  <si>
    <t>735511089</t>
  </si>
  <si>
    <t>Podlahové vytápění - rozdělovač mosazný s průtokoměry desítiokruhový</t>
  </si>
  <si>
    <t>929119818</t>
  </si>
  <si>
    <t>735511105</t>
  </si>
  <si>
    <t>Podlahové vytápění - skříň podomítková pro rozdělovač s 9-12 okruhy</t>
  </si>
  <si>
    <t>1440674818</t>
  </si>
  <si>
    <t>735511137</t>
  </si>
  <si>
    <t>Podlahové vytápění - svěrné šroubení se závitem EK 3/4" pro připojení potrubí 16x2,0 mm na rozdělovač</t>
  </si>
  <si>
    <t>-2079162932</t>
  </si>
  <si>
    <t>735511142</t>
  </si>
  <si>
    <t>Podlahové vytápění - prostorový termostat programovatelný týdenní</t>
  </si>
  <si>
    <t>-2055770447</t>
  </si>
  <si>
    <t>735511143</t>
  </si>
  <si>
    <t>Podlahové vytápění - elektrotermická hlavice (termopohon)</t>
  </si>
  <si>
    <t>-1603787424</t>
  </si>
  <si>
    <t>998735201</t>
  </si>
  <si>
    <t>Přesun hmot procentní pro otopná tělesa v objektech v do 6 m</t>
  </si>
  <si>
    <t>1319164269</t>
  </si>
  <si>
    <t>999-TZ-1</t>
  </si>
  <si>
    <t>Topná zkouška</t>
  </si>
  <si>
    <t>h</t>
  </si>
  <si>
    <t>-687686763</t>
  </si>
  <si>
    <t>18 - Šatny a sociální zařízení - VZT</t>
  </si>
  <si>
    <t xml:space="preserve">    751 - Vzduchotechnika</t>
  </si>
  <si>
    <t>751</t>
  </si>
  <si>
    <t>Vzduchotechnika</t>
  </si>
  <si>
    <t>751111012</t>
  </si>
  <si>
    <t>Montáž ventilátoru axiálního nízkotlakého nástěnného základního D přes 100 do 200 mm</t>
  </si>
  <si>
    <t>-711415587</t>
  </si>
  <si>
    <t>42914527</t>
  </si>
  <si>
    <t>ventiláor axiální diagonální potrubní tříotáčkový plastový IP44 připojení D 160mm</t>
  </si>
  <si>
    <t>1197582293</t>
  </si>
  <si>
    <t>42914528</t>
  </si>
  <si>
    <t>ventiláor axiální diagonální potrubní tříotáčkový plastový IP44 připojení D 200mm</t>
  </si>
  <si>
    <t>1820917558</t>
  </si>
  <si>
    <t>751322011</t>
  </si>
  <si>
    <t>Montáž talířového ventilu D do 100 mm</t>
  </si>
  <si>
    <t>1766627087</t>
  </si>
  <si>
    <t>429-1</t>
  </si>
  <si>
    <t>Talířový ventil KVB 100</t>
  </si>
  <si>
    <t>508898409</t>
  </si>
  <si>
    <t>751322012</t>
  </si>
  <si>
    <t>Montáž talířového ventilu D přes 100 do 200 mm</t>
  </si>
  <si>
    <t>1749649266</t>
  </si>
  <si>
    <t>429-2</t>
  </si>
  <si>
    <t>Talířový ventil KVB 125</t>
  </si>
  <si>
    <t>-1908005102</t>
  </si>
  <si>
    <t>429-3</t>
  </si>
  <si>
    <t>Talířový ventil KVB 160</t>
  </si>
  <si>
    <t>2031242548</t>
  </si>
  <si>
    <t>751510041</t>
  </si>
  <si>
    <t>Vzduchotechnické potrubí z pozinkovaného plechu kruhové spirálně vinutá trouba bez příruby D do 100 mm</t>
  </si>
  <si>
    <t>4231830</t>
  </si>
  <si>
    <t>7 "DN 100 vč.tvarovek</t>
  </si>
  <si>
    <t>1 "DN 63 vč.tvarovek</t>
  </si>
  <si>
    <t>3 "DN 80 vč.tvarovek</t>
  </si>
  <si>
    <t>751510042</t>
  </si>
  <si>
    <t>Vzduchotechnické potrubí z pozinkovaného plechu kruhové spirálně vinutá trouba bez příruby D přes 100 do 200 mm</t>
  </si>
  <si>
    <t>-327159684</t>
  </si>
  <si>
    <t>3 "DN 112 vč.tvarovek</t>
  </si>
  <si>
    <t>1 "DN 125 vč.tvarovek</t>
  </si>
  <si>
    <t>1 "DN 140 vč.tvarovek</t>
  </si>
  <si>
    <t>2 "DN 150 vč.tvarovek</t>
  </si>
  <si>
    <t>3 "DN 160 vč.tvarovek</t>
  </si>
  <si>
    <t>2 "DN 200 vč.tvarovek</t>
  </si>
  <si>
    <t>2 "DN 180 vč.tvarovek</t>
  </si>
  <si>
    <t>751514762</t>
  </si>
  <si>
    <t>Montáž protidešťové stříšky nebo výfukové hlavice do plechového potrubí kruhové s přírubou D přes 100 do 200 mm</t>
  </si>
  <si>
    <t>213018619</t>
  </si>
  <si>
    <t>42974005</t>
  </si>
  <si>
    <t>stříška protidešťová s lemem Pz D 160mm</t>
  </si>
  <si>
    <t>-1747244487</t>
  </si>
  <si>
    <t>42974006</t>
  </si>
  <si>
    <t>stříška protidešťová s lemem Pz D 180mm</t>
  </si>
  <si>
    <t>942845145</t>
  </si>
  <si>
    <t>42974007</t>
  </si>
  <si>
    <t>stříška protidešťová s lemem Pz D 200mm</t>
  </si>
  <si>
    <t>-1857968084</t>
  </si>
  <si>
    <t>751-99</t>
  </si>
  <si>
    <t>Pomocný, spojovací a ostatní materiál</t>
  </si>
  <si>
    <t>1651133693</t>
  </si>
  <si>
    <t>999-2</t>
  </si>
  <si>
    <t>Stavební výpomoce</t>
  </si>
  <si>
    <t>1622789379</t>
  </si>
  <si>
    <t>999-3</t>
  </si>
  <si>
    <t>Zprovoznění VZT</t>
  </si>
  <si>
    <t>2022393560</t>
  </si>
  <si>
    <t>19 - Šatny a sociální zařízení - Elektroinstalace</t>
  </si>
  <si>
    <t xml:space="preserve">    O01 - Ostatní</t>
  </si>
  <si>
    <t>O01</t>
  </si>
  <si>
    <t>741-1</t>
  </si>
  <si>
    <t>Montáž elektroinstalace</t>
  </si>
  <si>
    <t>-238960946</t>
  </si>
  <si>
    <t>341-A</t>
  </si>
  <si>
    <t>Svítidlo LED 20W přisazené - A</t>
  </si>
  <si>
    <t>-1514721919</t>
  </si>
  <si>
    <t>341-B</t>
  </si>
  <si>
    <t>Svítidlo LED 27W přisazené - B</t>
  </si>
  <si>
    <t>1799126021</t>
  </si>
  <si>
    <t>341-C</t>
  </si>
  <si>
    <t>Svítidlo LED 20 W přisazené - C</t>
  </si>
  <si>
    <t>263399665</t>
  </si>
  <si>
    <t>341-E</t>
  </si>
  <si>
    <t>Svítidlo LED 26 W - E</t>
  </si>
  <si>
    <t>770682127</t>
  </si>
  <si>
    <t>341-F</t>
  </si>
  <si>
    <t>Svítidlo LED panel 49 W - F</t>
  </si>
  <si>
    <t>1894175307</t>
  </si>
  <si>
    <t>341-010</t>
  </si>
  <si>
    <t>pohybový spínač nástěnný</t>
  </si>
  <si>
    <t>-1681359074</t>
  </si>
  <si>
    <t>341-020</t>
  </si>
  <si>
    <t>pohybový spínač stropní</t>
  </si>
  <si>
    <t>1009935498</t>
  </si>
  <si>
    <t>341-030</t>
  </si>
  <si>
    <t>spínač řaz.1</t>
  </si>
  <si>
    <t>-2126239884</t>
  </si>
  <si>
    <t>341-040</t>
  </si>
  <si>
    <t>tlačítkový spínač</t>
  </si>
  <si>
    <t>-294001585</t>
  </si>
  <si>
    <t>341-050</t>
  </si>
  <si>
    <t>spínač řaz.6</t>
  </si>
  <si>
    <t>94926774</t>
  </si>
  <si>
    <t>341-060</t>
  </si>
  <si>
    <t>spínač řaz.7</t>
  </si>
  <si>
    <t>-1417177941</t>
  </si>
  <si>
    <t>341-070</t>
  </si>
  <si>
    <t>zásuvka dvojitá</t>
  </si>
  <si>
    <t>1158372825</t>
  </si>
  <si>
    <t>341-080</t>
  </si>
  <si>
    <t>zásuvka jednoduchá</t>
  </si>
  <si>
    <t>-1113763622</t>
  </si>
  <si>
    <t>341-090</t>
  </si>
  <si>
    <t>zásuvka 3F</t>
  </si>
  <si>
    <t>975036312</t>
  </si>
  <si>
    <t>341-100</t>
  </si>
  <si>
    <t>zásuvka 2x jednoduchá v sestavě</t>
  </si>
  <si>
    <t>1329116277</t>
  </si>
  <si>
    <t>341-110</t>
  </si>
  <si>
    <t>vývod 3F</t>
  </si>
  <si>
    <t>32652145</t>
  </si>
  <si>
    <t>341-120</t>
  </si>
  <si>
    <t>krabice KP 68</t>
  </si>
  <si>
    <t>-513536985</t>
  </si>
  <si>
    <t>341-130</t>
  </si>
  <si>
    <t>krabice KR 68</t>
  </si>
  <si>
    <t>-485236824</t>
  </si>
  <si>
    <t>341-140</t>
  </si>
  <si>
    <t>kabel CYKY 5x16</t>
  </si>
  <si>
    <t>-2009072647</t>
  </si>
  <si>
    <t>341-150</t>
  </si>
  <si>
    <t>kabel CYKY 5x1,5</t>
  </si>
  <si>
    <t>431860865</t>
  </si>
  <si>
    <t>341-160</t>
  </si>
  <si>
    <t>kabel CYKY 5x2,5</t>
  </si>
  <si>
    <t>1927606877</t>
  </si>
  <si>
    <t>341-170</t>
  </si>
  <si>
    <t>kabel CYKY 5x4</t>
  </si>
  <si>
    <t>-609278102</t>
  </si>
  <si>
    <t>341-180</t>
  </si>
  <si>
    <t>kabel CYKY 3x1,5</t>
  </si>
  <si>
    <t>1351332778</t>
  </si>
  <si>
    <t>341-190</t>
  </si>
  <si>
    <t>kabel CYKY 3x2,5</t>
  </si>
  <si>
    <t>-279996963</t>
  </si>
  <si>
    <t>341-200</t>
  </si>
  <si>
    <t>kabel AYKY 4x25</t>
  </si>
  <si>
    <t>-1952483964</t>
  </si>
  <si>
    <t>341-210</t>
  </si>
  <si>
    <t>vodič CYY 10</t>
  </si>
  <si>
    <t>294679662</t>
  </si>
  <si>
    <t>341-220</t>
  </si>
  <si>
    <t>trubka KOPOFLEX 63</t>
  </si>
  <si>
    <t>-705402777</t>
  </si>
  <si>
    <t>341-230</t>
  </si>
  <si>
    <t>rozvaděč RE vč.pilíře</t>
  </si>
  <si>
    <t>-1029505876</t>
  </si>
  <si>
    <t>341-240</t>
  </si>
  <si>
    <t>rozvaděč RH</t>
  </si>
  <si>
    <t>-799254046</t>
  </si>
  <si>
    <t>341-250</t>
  </si>
  <si>
    <t>pojistková skříň PS</t>
  </si>
  <si>
    <t>-1570866266</t>
  </si>
  <si>
    <t>341-260</t>
  </si>
  <si>
    <t>doběhové relé</t>
  </si>
  <si>
    <t>96069842</t>
  </si>
  <si>
    <t>341-270</t>
  </si>
  <si>
    <t>pomocný a spojovací materiál</t>
  </si>
  <si>
    <t>608166418</t>
  </si>
  <si>
    <t>741-2</t>
  </si>
  <si>
    <t>stavební výpomoce</t>
  </si>
  <si>
    <t>100512211</t>
  </si>
  <si>
    <t>741-3</t>
  </si>
  <si>
    <t>kabelová rýha 35x80</t>
  </si>
  <si>
    <t>726020309</t>
  </si>
  <si>
    <t>741-4</t>
  </si>
  <si>
    <t>revize elektro</t>
  </si>
  <si>
    <t>-7605512</t>
  </si>
  <si>
    <t>741-HR</t>
  </si>
  <si>
    <t>M+D hromosvod</t>
  </si>
  <si>
    <t>-17687859</t>
  </si>
  <si>
    <t>19FV - Šatny a sociální zařízení - fotovoltaika</t>
  </si>
  <si>
    <t xml:space="preserve">    741 - Elektroinstalace - silnoproud</t>
  </si>
  <si>
    <t>741</t>
  </si>
  <si>
    <t>Elektroinstalace - silnoproud</t>
  </si>
  <si>
    <t>741-1.1</t>
  </si>
  <si>
    <t>Montoáž fotovoltaiky</t>
  </si>
  <si>
    <t>116676275</t>
  </si>
  <si>
    <t>ML-G11</t>
  </si>
  <si>
    <t>Fotovoltaický modul 2054x1134x32 490 Wp</t>
  </si>
  <si>
    <t>-1623814075</t>
  </si>
  <si>
    <t>553-1.1</t>
  </si>
  <si>
    <t>nosná konstrukce Pz pro osazení fotovoltaických panelů</t>
  </si>
  <si>
    <t>-1799387114</t>
  </si>
  <si>
    <t>WTS-30KTL-HT</t>
  </si>
  <si>
    <t>Střídač 30kW</t>
  </si>
  <si>
    <t>954192614</t>
  </si>
  <si>
    <t>BM</t>
  </si>
  <si>
    <t>Bateriový modul 3,84 kWh</t>
  </si>
  <si>
    <t>-853659716</t>
  </si>
  <si>
    <t>MM</t>
  </si>
  <si>
    <t>Montážní, spojovací a propojovací materiál, kabeláž</t>
  </si>
  <si>
    <t>-2079413095</t>
  </si>
  <si>
    <t>741-2.1</t>
  </si>
  <si>
    <t>-912204760</t>
  </si>
  <si>
    <t>741-3.1</t>
  </si>
  <si>
    <t>Revize elektro</t>
  </si>
  <si>
    <t>-1516973254</t>
  </si>
  <si>
    <t>2 - Přístavba obecního domu</t>
  </si>
  <si>
    <t>20 - Přístavba obecního domu - stavební část</t>
  </si>
  <si>
    <t xml:space="preserve">    783 - Dokončovací práce - nátěry</t>
  </si>
  <si>
    <t>131251104</t>
  </si>
  <si>
    <t>Hloubení jam nezapažených v hornině třídy těžitelnosti I skupiny 3 objem do 500 m3 strojně</t>
  </si>
  <si>
    <t>221112974</t>
  </si>
  <si>
    <t>(0,85+10,64+0,6)*(0,6+13,14+0,6)*1,04</t>
  </si>
  <si>
    <t>-1609389137</t>
  </si>
  <si>
    <t>-874400297</t>
  </si>
  <si>
    <t>1520968277</t>
  </si>
  <si>
    <t>(0,85+10,64+0,6)*(0,6+13,14+0,6)*(1,04-0,5)</t>
  </si>
  <si>
    <t>-10,2*12,7*0,46 "H10</t>
  </si>
  <si>
    <t>1085027604</t>
  </si>
  <si>
    <t>34,032*2 'Přepočtené koeficientem množství</t>
  </si>
  <si>
    <t>-2094833427</t>
  </si>
  <si>
    <t>(0,85+10,64+0,6)*(0,6+13,14+0,6)</t>
  </si>
  <si>
    <t>1256021411</t>
  </si>
  <si>
    <t>10,2*12,7*0,46 "H10</t>
  </si>
  <si>
    <t>1827353340</t>
  </si>
  <si>
    <t>(10,2*2+12,7*2)*0,46 "H10</t>
  </si>
  <si>
    <t>710632163</t>
  </si>
  <si>
    <t>273361821</t>
  </si>
  <si>
    <t>Výztuž základových desek betonářskou ocelí 10 505 (R)</t>
  </si>
  <si>
    <t>-132791645</t>
  </si>
  <si>
    <t>59,588*150/1000 "předpoklad</t>
  </si>
  <si>
    <t>311321611</t>
  </si>
  <si>
    <t>Nosná zeď ze ŽB tř. C 30/37 bez výztuže</t>
  </si>
  <si>
    <t>1425333349</t>
  </si>
  <si>
    <t>(9,7*2+12,7*2)*0,25*3,89 "1NP</t>
  </si>
  <si>
    <t>-(0,98*2,5*2+1,4*1,5+4,75*2,6+7*1,5+0,8*2,2)*0,25</t>
  </si>
  <si>
    <t>(6,13+2,25)*0,15*3,89</t>
  </si>
  <si>
    <t>-(0,8*2+0,7*2)*0,15</t>
  </si>
  <si>
    <t>(10,2+12,45)*7,8*0,25*0,5 "2NP</t>
  </si>
  <si>
    <t>-(2*2,7+1,05*2,55)*0,25</t>
  </si>
  <si>
    <t>311351121</t>
  </si>
  <si>
    <t>Zřízení oboustranného bednění nosných nadzákladových zdí</t>
  </si>
  <si>
    <t>334686797</t>
  </si>
  <si>
    <t>(9,7*2+12,7*2)*2*3,89 "1NP</t>
  </si>
  <si>
    <t>-(0,98*2,5*2+1,4*1,5+4,75*2,6+7*1,5+0,8*2,2)*2</t>
  </si>
  <si>
    <t>(0,8*2+2,2*2+7*2+1,5*2+4,75*2+2,6*2+1,4*2+1,5*2+0,98*2*2+2,5*2*2)*0,25</t>
  </si>
  <si>
    <t>(6,13+2,25)*2*3,89</t>
  </si>
  <si>
    <t>(0,8+0,7+2*2*2)*0,15</t>
  </si>
  <si>
    <t>(10,2+12,45)*2*7,8*0,5 "2NP</t>
  </si>
  <si>
    <t>-(2*2,7+1,05*2,55)*2</t>
  </si>
  <si>
    <t>(2*2+2,7*2+1,05*2+2,55*2)*0,25</t>
  </si>
  <si>
    <t>311351122</t>
  </si>
  <si>
    <t>Odstranění oboustranného bednění nosných nadzákladových zdí</t>
  </si>
  <si>
    <t>1135749621</t>
  </si>
  <si>
    <t>311351911</t>
  </si>
  <si>
    <t>Příplatek k cenám bednění nosných nadzákladových zdí za pohledový beton</t>
  </si>
  <si>
    <t>-1699608853</t>
  </si>
  <si>
    <t>(9,7*2+12,7*2)*3,89 "1NP</t>
  </si>
  <si>
    <t>-(0,98*2,5*2+1,4*1,5+4,75*2,6+7*1,5+0,8*2,2)</t>
  </si>
  <si>
    <t>(10,2+12,45)*7,8*0,5 "2NP</t>
  </si>
  <si>
    <t>-(2*2,7+1,05*2,55)</t>
  </si>
  <si>
    <t>311361821</t>
  </si>
  <si>
    <t>Výztuž nosných zdí betonářskou ocelí 10 505</t>
  </si>
  <si>
    <t>2056853949</t>
  </si>
  <si>
    <t>60,17*120/1000</t>
  </si>
  <si>
    <t>731091957</t>
  </si>
  <si>
    <t>(4,58+1,15)*3,89</t>
  </si>
  <si>
    <t>(4,86+1,2+4)*1</t>
  </si>
  <si>
    <t>342291111</t>
  </si>
  <si>
    <t>Ukotvení příček montážní polyuretanovou pěnou tl příčky do 100 mm</t>
  </si>
  <si>
    <t>749058289</t>
  </si>
  <si>
    <t>4,58+1,15</t>
  </si>
  <si>
    <t>342291131</t>
  </si>
  <si>
    <t>Ukotvení příček k betonovým konstrukcím plochými kotvami</t>
  </si>
  <si>
    <t>-774588679</t>
  </si>
  <si>
    <t>3,89*2</t>
  </si>
  <si>
    <t>1*2</t>
  </si>
  <si>
    <t>411-PP</t>
  </si>
  <si>
    <t>M+D strop z předpjatých panelů tl.320</t>
  </si>
  <si>
    <t>-2059197442</t>
  </si>
  <si>
    <t>10*12,5-4,86*2,25</t>
  </si>
  <si>
    <t>-318705578</t>
  </si>
  <si>
    <t>(10,2*2+12,2*2)*0,32*0,1</t>
  </si>
  <si>
    <t>446242773</t>
  </si>
  <si>
    <t>(10,2*2+12,7*2)*0,32</t>
  </si>
  <si>
    <t>-1282988044</t>
  </si>
  <si>
    <t>962222286</t>
  </si>
  <si>
    <t>1,434*120/1000</t>
  </si>
  <si>
    <t>430-SCH</t>
  </si>
  <si>
    <t>M+D schodiště prefa - hlazený beton</t>
  </si>
  <si>
    <t>-484237895</t>
  </si>
  <si>
    <t>1019376636</t>
  </si>
  <si>
    <t>(0,85+10,64+0,6)*(0,6+13,14+0,6) "H10</t>
  </si>
  <si>
    <t>611131121</t>
  </si>
  <si>
    <t>Penetrační disperzní nátěr vnitřních stropů nanášený ručně</t>
  </si>
  <si>
    <t>-1039683337</t>
  </si>
  <si>
    <t>611142001</t>
  </si>
  <si>
    <t>Potažení vnitřních stropů sklovláknitým pletivem vtlačeným do tenkovrstvé hmoty</t>
  </si>
  <si>
    <t>-1129711882</t>
  </si>
  <si>
    <t>106,63+4,81+13,46+5,21 "H9</t>
  </si>
  <si>
    <t>611341131</t>
  </si>
  <si>
    <t>Potažení vnitřních rovných stropů sádrovým štukem tloušťky do 3 mm</t>
  </si>
  <si>
    <t>1003724308</t>
  </si>
  <si>
    <t>612142001</t>
  </si>
  <si>
    <t>Potažení vnitřních stěn sklovláknitým pletivem vtlačeným do tenkovrstvé hmoty</t>
  </si>
  <si>
    <t>899995183</t>
  </si>
  <si>
    <t>(4,58+1,05+1,15+3)*3,8</t>
  </si>
  <si>
    <t>612341131</t>
  </si>
  <si>
    <t>Potažení vnitřních stěn sádrovým štukem tloušťky do 3 mm</t>
  </si>
  <si>
    <t>-807372372</t>
  </si>
  <si>
    <t>622211051</t>
  </si>
  <si>
    <t>Montáž kontaktního zateplení vnějších stěn lepením a mechanickým kotvením polystyrénových desek do betonu a zdiva tl přes 200 do 240 mm</t>
  </si>
  <si>
    <t>-10413013</t>
  </si>
  <si>
    <t>(13,14*2+10,64*2+1*4)*4,2</t>
  </si>
  <si>
    <t>-7,47*4,1</t>
  </si>
  <si>
    <t>(10,2+12,45)*7,8*0,5</t>
  </si>
  <si>
    <t>-1,4*1,5</t>
  </si>
  <si>
    <t>-4,75*2,6</t>
  </si>
  <si>
    <t>-7*1</t>
  </si>
  <si>
    <t>-0,8*2,2</t>
  </si>
  <si>
    <t>-1,05*2,55</t>
  </si>
  <si>
    <t>-2*2,7</t>
  </si>
  <si>
    <t>28376452</t>
  </si>
  <si>
    <t>deska XPS hrana polodrážková a hladký povrch 300kPA tl 220mm</t>
  </si>
  <si>
    <t>529202686</t>
  </si>
  <si>
    <t>242,972*1,05 'Přepočtené koeficientem množství</t>
  </si>
  <si>
    <t>622252001</t>
  </si>
  <si>
    <t>Montáž profilů kontaktního zateplení připevněných mechanicky</t>
  </si>
  <si>
    <t>-1350330577</t>
  </si>
  <si>
    <t>1,17+10,64+13,14+10,64+2,92</t>
  </si>
  <si>
    <t>28342213</t>
  </si>
  <si>
    <t>profil zakládací sada upevňovacího a nasouvacího profilu pro ETICS pro izolant tl 180-220mm</t>
  </si>
  <si>
    <t>-366433390</t>
  </si>
  <si>
    <t>38,51*1,05 'Přepočtené koeficientem množství</t>
  </si>
  <si>
    <t>622252002</t>
  </si>
  <si>
    <t>Montáž profilů kontaktního zateplení lepených</t>
  </si>
  <si>
    <t>1201677</t>
  </si>
  <si>
    <t>1,4+1,5*2</t>
  </si>
  <si>
    <t>4,75+2,6*2</t>
  </si>
  <si>
    <t>7+1,5*2</t>
  </si>
  <si>
    <t>0,8+2,2*2</t>
  </si>
  <si>
    <t>29,55+4,7*4+7,8</t>
  </si>
  <si>
    <t>63127464</t>
  </si>
  <si>
    <t>profil rohový Al 15x15mm s výztužnou tkaninou š 100mm pro ETICS</t>
  </si>
  <si>
    <t>1544978093</t>
  </si>
  <si>
    <t>56,15*1,05 'Přepočtené koeficientem množství</t>
  </si>
  <si>
    <t>28342205</t>
  </si>
  <si>
    <t>profil začišťovací PVC 6mm s výztužnou tkaninou pro ostění ETICS</t>
  </si>
  <si>
    <t>292252006</t>
  </si>
  <si>
    <t>29,55*1,05 'Přepočtené koeficientem množství</t>
  </si>
  <si>
    <t>622521022</t>
  </si>
  <si>
    <t>Tenkovrstvá silikátová zatíraná omítka zrnitost 2,0 mm vnějších stěn</t>
  </si>
  <si>
    <t>1680319728</t>
  </si>
  <si>
    <t>(13,14*2+10,64*2+1*4)*4,7</t>
  </si>
  <si>
    <t>29,55*0,22</t>
  </si>
  <si>
    <t>798142399</t>
  </si>
  <si>
    <t>0,8*2,2+7*1,5+4,75*2,6+1,4*1,5</t>
  </si>
  <si>
    <t>26,71</t>
  </si>
  <si>
    <t>631311115</t>
  </si>
  <si>
    <t>Mazanina tl přes 50 do 80 mm z betonu prostého bez zvýšených nároků na prostředí tř. C 20/25</t>
  </si>
  <si>
    <t>-2031351374</t>
  </si>
  <si>
    <t>9,7*12,2*0,06 "H10</t>
  </si>
  <si>
    <t>-923659089</t>
  </si>
  <si>
    <t>(0,85+10,64+0,6)*(0,6+13,14+0,6)*0,08 "H10</t>
  </si>
  <si>
    <t>106,92*0,08 "H9</t>
  </si>
  <si>
    <t>631319171</t>
  </si>
  <si>
    <t>Příplatek k mazanině tl přes 50 do 80 mm za stržení povrchu spodní vrstvy před vložením výztuže</t>
  </si>
  <si>
    <t>-1386708270</t>
  </si>
  <si>
    <t>22,424*0,5 'Přepočtené koeficientem množství</t>
  </si>
  <si>
    <t>930249124</t>
  </si>
  <si>
    <t>9,7*12,2*7,9*1,2/1000 "H10</t>
  </si>
  <si>
    <t>106,92*7,9*1,2/1000 "H9</t>
  </si>
  <si>
    <t>130343798</t>
  </si>
  <si>
    <t>106,63+4,81+5,21+1,1*1,2</t>
  </si>
  <si>
    <t>106,92</t>
  </si>
  <si>
    <t>1737806675</t>
  </si>
  <si>
    <t>-1415892534</t>
  </si>
  <si>
    <t>(4,54+13,14+10,64*2)*0,5</t>
  </si>
  <si>
    <t>1916315610</t>
  </si>
  <si>
    <t>4,54+13,14+10,64*2+0,5*6</t>
  </si>
  <si>
    <t>-550899141</t>
  </si>
  <si>
    <t>41,96*1,05 'Přepočtené koeficientem množství</t>
  </si>
  <si>
    <t>1145113783</t>
  </si>
  <si>
    <t>(13,14*2+10,64*2+1*4)*4,1</t>
  </si>
  <si>
    <t>1660955510</t>
  </si>
  <si>
    <t>269,104*30 'Přepočtené koeficientem množství</t>
  </si>
  <si>
    <t>1359996034</t>
  </si>
  <si>
    <t>944611111</t>
  </si>
  <si>
    <t>Montáž ochranné plachty z textilie z umělých vláken</t>
  </si>
  <si>
    <t>43641704</t>
  </si>
  <si>
    <t>944611211</t>
  </si>
  <si>
    <t>Příplatek k ochranné plachtě za první a ZKD den použití</t>
  </si>
  <si>
    <t>-517158197</t>
  </si>
  <si>
    <t>944611811</t>
  </si>
  <si>
    <t>Demontáž ochranné plachty z textilie z umělých vláken</t>
  </si>
  <si>
    <t>744452799</t>
  </si>
  <si>
    <t>1922982156</t>
  </si>
  <si>
    <t>130,11</t>
  </si>
  <si>
    <t>949101112</t>
  </si>
  <si>
    <t>Lešení pomocné pro objekty pozemních staveb s lešeňovou podlahou v přes 1,9 do 3,5 m zatížení do 150 kg/m2</t>
  </si>
  <si>
    <t>1479340351</t>
  </si>
  <si>
    <t>991431917</t>
  </si>
  <si>
    <t>130,11+106,92</t>
  </si>
  <si>
    <t>-1323938727</t>
  </si>
  <si>
    <t>-1881429094</t>
  </si>
  <si>
    <t>10,4*12,9 "H10</t>
  </si>
  <si>
    <t>892163987</t>
  </si>
  <si>
    <t>134,16*0,00033 'Přepočtené koeficientem množství</t>
  </si>
  <si>
    <t>711112001</t>
  </si>
  <si>
    <t>Provedení izolace proti zemní vlhkosti svislé za studena nátěrem penetračním</t>
  </si>
  <si>
    <t>1205071203</t>
  </si>
  <si>
    <t>(10,2*2+12,7*2)*1 "H10</t>
  </si>
  <si>
    <t>1876394715</t>
  </si>
  <si>
    <t>45,8*0,00034 'Přepočtené koeficientem množství</t>
  </si>
  <si>
    <t>-1425879582</t>
  </si>
  <si>
    <t>-2074508243</t>
  </si>
  <si>
    <t>134,16*1,15 'Přepočtené koeficientem množství</t>
  </si>
  <si>
    <t>711142559</t>
  </si>
  <si>
    <t>Provedení izolace proti zemní vlhkosti pásy přitavením svislé NAIP</t>
  </si>
  <si>
    <t>1499877721</t>
  </si>
  <si>
    <t>1055581748</t>
  </si>
  <si>
    <t>45,8*1,221 'Přepočtené koeficientem množství</t>
  </si>
  <si>
    <t>1904159382</t>
  </si>
  <si>
    <t>1038099009</t>
  </si>
  <si>
    <t>13,14+10,64</t>
  </si>
  <si>
    <t>712363358</t>
  </si>
  <si>
    <t>Povlakové krytiny střech do 10° z tvarovaných poplastovaných lišt délky 2 m závětrná lišta rš 250 mm</t>
  </si>
  <si>
    <t>-1309859241</t>
  </si>
  <si>
    <t>15,4 "H11</t>
  </si>
  <si>
    <t>13,2</t>
  </si>
  <si>
    <t>712431111</t>
  </si>
  <si>
    <t>Provedení povlakové krytiny střech přes 10° do 30° podkladní vrstvy pásy na sucho samolepící</t>
  </si>
  <si>
    <t>-1628755034</t>
  </si>
  <si>
    <t>13,14*15,4*0,5 "H11</t>
  </si>
  <si>
    <t>10,64*13,2*0,5</t>
  </si>
  <si>
    <t>62856001</t>
  </si>
  <si>
    <t>pás asfaltový samolepicí modifikovaný SBS tl 2,2mm s vložkou z hliníkové fólie, hliníkové fólie s textilií se spalitelnou fólií nebo jemnozrnným minerálním posypem nebo textilií na horním povrchu</t>
  </si>
  <si>
    <t>-634869751</t>
  </si>
  <si>
    <t>171,402*1,1655 'Přepočtené koeficientem množství</t>
  </si>
  <si>
    <t>712461703</t>
  </si>
  <si>
    <t>Provedení povlakové krytiny střech přes 10° do 30° fólií přilepenou v plné ploše</t>
  </si>
  <si>
    <t>1444534447</t>
  </si>
  <si>
    <t>DEK.1015102060</t>
  </si>
  <si>
    <t>DEKPLAN 76 kotvený 1,5mm š.1,05m šedá (21m2)</t>
  </si>
  <si>
    <t>-1930000944</t>
  </si>
  <si>
    <t>-1200793519</t>
  </si>
  <si>
    <t>713121111</t>
  </si>
  <si>
    <t>Montáž izolace tepelné podlah volně kladenými rohožemi, pásy, dílci, deskami 1 vrstva</t>
  </si>
  <si>
    <t>885533676</t>
  </si>
  <si>
    <t>9,7*12,2 "H10</t>
  </si>
  <si>
    <t>106,92 "H9</t>
  </si>
  <si>
    <t>28376554</t>
  </si>
  <si>
    <t>deska polystyrénová pro snížení kročejového hluku (max. zatížení 4 kN/m2) tl 40mm</t>
  </si>
  <si>
    <t>1867516219</t>
  </si>
  <si>
    <t>118,34*1,05 'Přepočtené koeficientem množství</t>
  </si>
  <si>
    <t>28376553</t>
  </si>
  <si>
    <t>deska polystyrénová pro snížení kročejového hluku (max. zatížení 4 kN/m2) tl 30mm</t>
  </si>
  <si>
    <t>-1877332116</t>
  </si>
  <si>
    <t>109,92*1,05 'Přepočtené koeficientem množství</t>
  </si>
  <si>
    <t>135231228</t>
  </si>
  <si>
    <t>63482253</t>
  </si>
  <si>
    <t>deska tepelně izolační z pěnového skla pevnost v tlaku 900kPa λ=0,043-0,044 tl 140mm</t>
  </si>
  <si>
    <t>1152207920</t>
  </si>
  <si>
    <t>180,305*1,05 'Přepočtené koeficientem množství</t>
  </si>
  <si>
    <t>63482254</t>
  </si>
  <si>
    <t>deska tepelně izolační z pěnového skla pevnost v tlaku 900kPa λ=0,043-0,044 tl 160mm</t>
  </si>
  <si>
    <t>-1310681633</t>
  </si>
  <si>
    <t>551607468</t>
  </si>
  <si>
    <t>(1,37+10,64*2+13,14+4,74)*1</t>
  </si>
  <si>
    <t>516506812</t>
  </si>
  <si>
    <t>40,53*1,05 'Přepočtené koeficientem množství</t>
  </si>
  <si>
    <t>713151167</t>
  </si>
  <si>
    <t>Montáž izolace tepelné střech šikmých přišroubované nad krokve z desek sklonu přes 30° do 45° tl přes 180 do 200 mm</t>
  </si>
  <si>
    <t>872971997</t>
  </si>
  <si>
    <t>28376537</t>
  </si>
  <si>
    <t>deska izolační PIR s oboustrannou kompozitní fólií s hliníkovou vložkou pro šikmé střechy tl 200mm</t>
  </si>
  <si>
    <t>1077782829</t>
  </si>
  <si>
    <t>171,402*1,05 'Přepočtené koeficientem množství</t>
  </si>
  <si>
    <t>-2063309192</t>
  </si>
  <si>
    <t>762-1</t>
  </si>
  <si>
    <t>M+D vazník lepený hřebenový 1000x400 (GL24h)</t>
  </si>
  <si>
    <t>-1514228465</t>
  </si>
  <si>
    <t>762-2</t>
  </si>
  <si>
    <t>M+D vaznice lepená 450x200 (GL24h)</t>
  </si>
  <si>
    <t>-1029102051</t>
  </si>
  <si>
    <t>762-3</t>
  </si>
  <si>
    <t>M+D panel dřevěný NOVATOP ELEMENT bez vsypu</t>
  </si>
  <si>
    <t>1295399989</t>
  </si>
  <si>
    <t>-589524928</t>
  </si>
  <si>
    <t>2042474377</t>
  </si>
  <si>
    <t>0,8+7+4,75+1,4</t>
  </si>
  <si>
    <t>846895272</t>
  </si>
  <si>
    <t>1240846671</t>
  </si>
  <si>
    <t>1,4*1,5</t>
  </si>
  <si>
    <t>7*1,5</t>
  </si>
  <si>
    <t>766622132</t>
  </si>
  <si>
    <t>Montáž plastových oken plochy přes 1 m2 otevíravých v do 2,5 m s rámem do zdiva</t>
  </si>
  <si>
    <t>-1148183961</t>
  </si>
  <si>
    <t>0,8*2,2</t>
  </si>
  <si>
    <t>766622133</t>
  </si>
  <si>
    <t>Montáž plastových oken plochy přes 1 m2 otevíravých v přes 2,5 m s rámem do zdiva</t>
  </si>
  <si>
    <t>178554618</t>
  </si>
  <si>
    <t>4,75*2,6</t>
  </si>
  <si>
    <t>-551508440</t>
  </si>
  <si>
    <t>1,4*2+1,5*2</t>
  </si>
  <si>
    <t>4,75*2+2,6*2</t>
  </si>
  <si>
    <t>7*2+1,5*2</t>
  </si>
  <si>
    <t>0,8*2+2,2*2</t>
  </si>
  <si>
    <t>okno 800x2200 - 4</t>
  </si>
  <si>
    <t>1122225473</t>
  </si>
  <si>
    <t>okno 4750x2600 - 6</t>
  </si>
  <si>
    <t>786092597</t>
  </si>
  <si>
    <t>okno 7000x1500 - 7</t>
  </si>
  <si>
    <t>-38670679</t>
  </si>
  <si>
    <t>okno 1400x1500 - 8</t>
  </si>
  <si>
    <t>-745916573</t>
  </si>
  <si>
    <t>1972019334</t>
  </si>
  <si>
    <t>176469142</t>
  </si>
  <si>
    <t>-817173568</t>
  </si>
  <si>
    <t>-1178623630</t>
  </si>
  <si>
    <t>3-1</t>
  </si>
  <si>
    <t>Dveře vchodové 980x2500 - 3</t>
  </si>
  <si>
    <t>-294294987</t>
  </si>
  <si>
    <t>-230799752</t>
  </si>
  <si>
    <t>870077317</t>
  </si>
  <si>
    <t>-391801585</t>
  </si>
  <si>
    <t>-969860781</t>
  </si>
  <si>
    <t>766694112</t>
  </si>
  <si>
    <t>Montáž parapetních desek dřevěných nebo plastových š do 30 cm dl přes 1,0 do 1,6 m</t>
  </si>
  <si>
    <t>1547821215</t>
  </si>
  <si>
    <t>1492705755</t>
  </si>
  <si>
    <t>766694115</t>
  </si>
  <si>
    <t>Montáž parapetních desek dřevěných nebo plastových š do 30 cm dl přes 3,6 m</t>
  </si>
  <si>
    <t>2072233249</t>
  </si>
  <si>
    <t>640518875</t>
  </si>
  <si>
    <t>7+4,75</t>
  </si>
  <si>
    <t>-388067131</t>
  </si>
  <si>
    <t>292076051</t>
  </si>
  <si>
    <t>767995115</t>
  </si>
  <si>
    <t>Montáž atypických zámečnických konstrukcí hm přes 50 do 100 kg</t>
  </si>
  <si>
    <t>1007383647</t>
  </si>
  <si>
    <t>553-1</t>
  </si>
  <si>
    <t>Dodávka zámečnických výrobků pro osazení nosné konstrukce střechy Pz</t>
  </si>
  <si>
    <t>382597240</t>
  </si>
  <si>
    <t>821541101</t>
  </si>
  <si>
    <t>2093342930</t>
  </si>
  <si>
    <t>12,2*2+9,7*2-0,98</t>
  </si>
  <si>
    <t>4,58*2+1,05*2-0,8</t>
  </si>
  <si>
    <t>1,2*2+1,1-0,98</t>
  </si>
  <si>
    <t>2,25*2+3*2-0,7</t>
  </si>
  <si>
    <t>12,2*2+9,7*2-1,05-1</t>
  </si>
  <si>
    <t>-2059898598</t>
  </si>
  <si>
    <t>107,35*1,05 'Přepočtené koeficientem množství</t>
  </si>
  <si>
    <t>690079224</t>
  </si>
  <si>
    <t>179142440</t>
  </si>
  <si>
    <t>149993625</t>
  </si>
  <si>
    <t xml:space="preserve">(12,2*2+9,7*2)*0,1 </t>
  </si>
  <si>
    <t>(4,58*2+1,05*2)*0,1</t>
  </si>
  <si>
    <t>(1,1+1,2*2)*0,1</t>
  </si>
  <si>
    <t>(2,25*2+2,5*2)*0,1</t>
  </si>
  <si>
    <t>(12,2*2+9,7*2)*0,1</t>
  </si>
  <si>
    <t>-1032187551</t>
  </si>
  <si>
    <t>-79089460</t>
  </si>
  <si>
    <t>-953784265</t>
  </si>
  <si>
    <t>518711336</t>
  </si>
  <si>
    <t>(1,45+1)*2 "105</t>
  </si>
  <si>
    <t>1771778795</t>
  </si>
  <si>
    <t>-853391496</t>
  </si>
  <si>
    <t>4,9*1,1 'Přepočtené koeficientem množství</t>
  </si>
  <si>
    <t>866715184</t>
  </si>
  <si>
    <t>-1240570049</t>
  </si>
  <si>
    <t>1,45+1+2*2</t>
  </si>
  <si>
    <t>890928167</t>
  </si>
  <si>
    <t>1,45+1+2</t>
  </si>
  <si>
    <t>1638760799</t>
  </si>
  <si>
    <t>783</t>
  </si>
  <si>
    <t>Dokončovací práce - nátěry</t>
  </si>
  <si>
    <t>783823101</t>
  </si>
  <si>
    <t>Penetrační akrylátový nátěr hladkých betonových povrchů</t>
  </si>
  <si>
    <t>-1407300412</t>
  </si>
  <si>
    <t>(4,58*2+1,05*2-0,8)*1,25 "103</t>
  </si>
  <si>
    <t>(3*2+2,25*2-0,7-1,45-1)*1,25 "105</t>
  </si>
  <si>
    <t>783827401</t>
  </si>
  <si>
    <t>Krycí dvojnásobný akrylátový nátěr hladkých betonových povrchů</t>
  </si>
  <si>
    <t>469139384</t>
  </si>
  <si>
    <t>1084014686</t>
  </si>
  <si>
    <t>37,174</t>
  </si>
  <si>
    <t>-1095584361</t>
  </si>
  <si>
    <t>-1957109398</t>
  </si>
  <si>
    <t>1195816320</t>
  </si>
  <si>
    <t>21 - Přístavba obecního domu - ZTI</t>
  </si>
  <si>
    <t>1115542045</t>
  </si>
  <si>
    <t>47*0,07</t>
  </si>
  <si>
    <t>13*0,07</t>
  </si>
  <si>
    <t>974049132</t>
  </si>
  <si>
    <t>Vysekání rýh v betonových zdech hl do 50 mm š do 70 mm</t>
  </si>
  <si>
    <t>1051529898</t>
  </si>
  <si>
    <t>974049142</t>
  </si>
  <si>
    <t>Vysekání rýh v betonových zdech hl do 70 mm š do 70 mm</t>
  </si>
  <si>
    <t>-1357450033</t>
  </si>
  <si>
    <t>-1876327212</t>
  </si>
  <si>
    <t>465044175</t>
  </si>
  <si>
    <t>0,519*9 'Přepočtené koeficientem množství</t>
  </si>
  <si>
    <t>-47955488</t>
  </si>
  <si>
    <t>16038208</t>
  </si>
  <si>
    <t>-70397435</t>
  </si>
  <si>
    <t>1763947995</t>
  </si>
  <si>
    <t>1277328639</t>
  </si>
  <si>
    <t>-1152766224</t>
  </si>
  <si>
    <t>1216862171</t>
  </si>
  <si>
    <t>-1458723119</t>
  </si>
  <si>
    <t>-617988646</t>
  </si>
  <si>
    <t>2049191125</t>
  </si>
  <si>
    <t>1040374799</t>
  </si>
  <si>
    <t>-645238224</t>
  </si>
  <si>
    <t>-1476269888</t>
  </si>
  <si>
    <t>-244820910</t>
  </si>
  <si>
    <t>1136367225</t>
  </si>
  <si>
    <t>1967002343</t>
  </si>
  <si>
    <t>1103586608</t>
  </si>
  <si>
    <t>-264244478</t>
  </si>
  <si>
    <t>-421134460</t>
  </si>
  <si>
    <t>662545114</t>
  </si>
  <si>
    <t>22 - Přístavba obecního domu - ÚT</t>
  </si>
  <si>
    <t>-287214971</t>
  </si>
  <si>
    <t>1796961537</t>
  </si>
  <si>
    <t>489510197</t>
  </si>
  <si>
    <t>1981682104</t>
  </si>
  <si>
    <t>1529595779</t>
  </si>
  <si>
    <t>1912815408</t>
  </si>
  <si>
    <t>18764837</t>
  </si>
  <si>
    <t>1035186277</t>
  </si>
  <si>
    <t>1830081489</t>
  </si>
  <si>
    <t>2,8+11,7*3+17,6*3</t>
  </si>
  <si>
    <t>30,6*3</t>
  </si>
  <si>
    <t>1987047548</t>
  </si>
  <si>
    <t>22+95+99+103+117+121+126+67</t>
  </si>
  <si>
    <t>121+130+138+31</t>
  </si>
  <si>
    <t>139687198</t>
  </si>
  <si>
    <t>-243207316</t>
  </si>
  <si>
    <t>153061440</t>
  </si>
  <si>
    <t>-693314890</t>
  </si>
  <si>
    <t>735511082</t>
  </si>
  <si>
    <t>Podlahové vytápění - rozdělovač mosazný s průtokoměry tříokruhový</t>
  </si>
  <si>
    <t>1124433516</t>
  </si>
  <si>
    <t>735511086</t>
  </si>
  <si>
    <t>Podlahové vytápění - rozdělovač mosazný s průtokoměry sedmiokruhový</t>
  </si>
  <si>
    <t>-1657511493</t>
  </si>
  <si>
    <t>735511101</t>
  </si>
  <si>
    <t>Podlahové vytápění - skříň podomítková pro rozdělovač s 2-3 okruhy</t>
  </si>
  <si>
    <t>-668312153</t>
  </si>
  <si>
    <t>735511103</t>
  </si>
  <si>
    <t>Podlahové vytápění - skříň podomítková pro rozdělovač s 6-9 okruhy</t>
  </si>
  <si>
    <t>443008470</t>
  </si>
  <si>
    <t>-305343593</t>
  </si>
  <si>
    <t>-1736638233</t>
  </si>
  <si>
    <t>928305660</t>
  </si>
  <si>
    <t>-372867507</t>
  </si>
  <si>
    <t>1993958155</t>
  </si>
  <si>
    <t>23 - Přístavba obecního domu - VZT</t>
  </si>
  <si>
    <t>751-D500</t>
  </si>
  <si>
    <t>M+D rekuperační jednotka DUPLEX 500 Multi Eco</t>
  </si>
  <si>
    <t>-2054131174</t>
  </si>
  <si>
    <t>751311011</t>
  </si>
  <si>
    <t>Montáž vyústi lineární podhledové do 0,100 m2</t>
  </si>
  <si>
    <t>-1642379975</t>
  </si>
  <si>
    <t>LCA-100</t>
  </si>
  <si>
    <t>Distribuční element LCA-100</t>
  </si>
  <si>
    <t>-837445777</t>
  </si>
  <si>
    <t>RCG-125</t>
  </si>
  <si>
    <t>Distribuční element RCG-125</t>
  </si>
  <si>
    <t>109288927</t>
  </si>
  <si>
    <t>751398012</t>
  </si>
  <si>
    <t>Montáž větrací mřížky na kruhové potrubí D přes 100 do 200 mm</t>
  </si>
  <si>
    <t>-1632212992</t>
  </si>
  <si>
    <t>42972567</t>
  </si>
  <si>
    <t>mřížka větrací plastová na kruhové potrubí D 200mm</t>
  </si>
  <si>
    <t>1631896303</t>
  </si>
  <si>
    <t>751398051</t>
  </si>
  <si>
    <t>Montáž protidešťové žaluzie nebo žaluziové klapky na čtyřhranné potrubí do 0,150 m2</t>
  </si>
  <si>
    <t>863512591</t>
  </si>
  <si>
    <t>42972916</t>
  </si>
  <si>
    <t>žaluzie protidešťová s pevnými lamelami, pozink, pro potrubí 250x200mm</t>
  </si>
  <si>
    <t>2133305993</t>
  </si>
  <si>
    <t>751398101</t>
  </si>
  <si>
    <t>Montáž uzavírací klapky do kruhového potrubí bez příruby D do 100 mm</t>
  </si>
  <si>
    <t>-1956653968</t>
  </si>
  <si>
    <t>42981300</t>
  </si>
  <si>
    <t>klapka kruhová regulační Pz D 100mm</t>
  </si>
  <si>
    <t>2055953448</t>
  </si>
  <si>
    <t>751398102</t>
  </si>
  <si>
    <t>Montáž uzavírací klapky do kruhového potrubí bez příruby D přes 100 do 200 mm</t>
  </si>
  <si>
    <t>-1563759818</t>
  </si>
  <si>
    <t>42981002</t>
  </si>
  <si>
    <t>klapka kruhová regulační Pz D 125mm</t>
  </si>
  <si>
    <t>1387935727</t>
  </si>
  <si>
    <t>1885075379</t>
  </si>
  <si>
    <t>10 "DN 100 vč.tvarovek</t>
  </si>
  <si>
    <t>-62208244</t>
  </si>
  <si>
    <t>6 "DN 112 vč.tvarovek</t>
  </si>
  <si>
    <t>32 "DN 125 vč.tvarovek</t>
  </si>
  <si>
    <t xml:space="preserve">1 "DN 180  vč.tvarovek</t>
  </si>
  <si>
    <t xml:space="preserve">2 "DN 200  vč.tvarovek</t>
  </si>
  <si>
    <t>-1361715155</t>
  </si>
  <si>
    <t>-665406331</t>
  </si>
  <si>
    <t>-2092218641</t>
  </si>
  <si>
    <t>24 - Přístavba obecního domu - Elektroinstalace</t>
  </si>
  <si>
    <t>-1403124841</t>
  </si>
  <si>
    <t>-1039306758</t>
  </si>
  <si>
    <t>-1395422342</t>
  </si>
  <si>
    <t>341-D</t>
  </si>
  <si>
    <t>Svítidlo LED 57 W přisazené - D</t>
  </si>
  <si>
    <t>-1862257710</t>
  </si>
  <si>
    <t>341-G</t>
  </si>
  <si>
    <t>Svítidlo LED 40 W závesné - G</t>
  </si>
  <si>
    <t>1731310365</t>
  </si>
  <si>
    <t>-601332356</t>
  </si>
  <si>
    <t>341-042</t>
  </si>
  <si>
    <t>spínač řaz.5</t>
  </si>
  <si>
    <t>-403838595</t>
  </si>
  <si>
    <t>2023728448</t>
  </si>
  <si>
    <t>-118220882</t>
  </si>
  <si>
    <t>1590790588</t>
  </si>
  <si>
    <t>-1144616498</t>
  </si>
  <si>
    <t>341-105</t>
  </si>
  <si>
    <t>vývod 1F</t>
  </si>
  <si>
    <t>1325222316</t>
  </si>
  <si>
    <t>159565570</t>
  </si>
  <si>
    <t>1339343988</t>
  </si>
  <si>
    <t>175010578</t>
  </si>
  <si>
    <t>-1262921057</t>
  </si>
  <si>
    <t>2121378300</t>
  </si>
  <si>
    <t>341-245</t>
  </si>
  <si>
    <t>rozvaděč RZ4</t>
  </si>
  <si>
    <t>1348938839</t>
  </si>
  <si>
    <t>1159460037</t>
  </si>
  <si>
    <t>1165843023</t>
  </si>
  <si>
    <t>-523937948</t>
  </si>
  <si>
    <t>-271508991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</si>
</sst>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34" fillId="6" borderId="22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34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35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40</v>
      </c>
      <c r="E29" s="3"/>
      <c r="F29" s="29" t="s">
        <v>41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42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43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44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45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49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50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51</v>
      </c>
      <c r="AI60" s="38"/>
      <c r="AJ60" s="38"/>
      <c r="AK60" s="38"/>
      <c r="AL60" s="38"/>
      <c r="AM60" s="55" t="s">
        <v>52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54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51</v>
      </c>
      <c r="AI75" s="38"/>
      <c r="AJ75" s="38"/>
      <c r="AK75" s="38"/>
      <c r="AL75" s="38"/>
      <c r="AM75" s="55" t="s">
        <v>52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Y542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Šatny pro fotbalisty a obecní dům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Studánka u Aše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18. 9. 2022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Město Hranice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Projekt stav</v>
      </c>
      <c r="AN89" s="4"/>
      <c r="AO89" s="4"/>
      <c r="AP89" s="4"/>
      <c r="AQ89" s="35"/>
      <c r="AR89" s="36"/>
      <c r="AS89" s="68" t="s">
        <v>56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Milan Hájek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57</v>
      </c>
      <c r="D92" s="77"/>
      <c r="E92" s="77"/>
      <c r="F92" s="77"/>
      <c r="G92" s="77"/>
      <c r="H92" s="78"/>
      <c r="I92" s="79" t="s">
        <v>58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59</v>
      </c>
      <c r="AH92" s="77"/>
      <c r="AI92" s="77"/>
      <c r="AJ92" s="77"/>
      <c r="AK92" s="77"/>
      <c r="AL92" s="77"/>
      <c r="AM92" s="77"/>
      <c r="AN92" s="79" t="s">
        <v>60</v>
      </c>
      <c r="AO92" s="77"/>
      <c r="AP92" s="81"/>
      <c r="AQ92" s="82" t="s">
        <v>61</v>
      </c>
      <c r="AR92" s="36"/>
      <c r="AS92" s="83" t="s">
        <v>62</v>
      </c>
      <c r="AT92" s="84" t="s">
        <v>63</v>
      </c>
      <c r="AU92" s="84" t="s">
        <v>64</v>
      </c>
      <c r="AV92" s="84" t="s">
        <v>65</v>
      </c>
      <c r="AW92" s="84" t="s">
        <v>66</v>
      </c>
      <c r="AX92" s="84" t="s">
        <v>67</v>
      </c>
      <c r="AY92" s="84" t="s">
        <v>68</v>
      </c>
      <c r="AZ92" s="84" t="s">
        <v>69</v>
      </c>
      <c r="BA92" s="84" t="s">
        <v>70</v>
      </c>
      <c r="BB92" s="84" t="s">
        <v>71</v>
      </c>
      <c r="BC92" s="84" t="s">
        <v>72</v>
      </c>
      <c r="BD92" s="85" t="s">
        <v>73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74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ROUND(AG95+AG96+AG104,2)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ROUND(AS95+AS96+AS104,2)</f>
        <v>0</v>
      </c>
      <c r="AT94" s="96">
        <f>ROUND(SUM(AV94:AW94),2)</f>
        <v>0</v>
      </c>
      <c r="AU94" s="97">
        <f>ROUND(AU95+AU96+AU104,5)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ROUND(AZ95+AZ96+AZ104,2)</f>
        <v>0</v>
      </c>
      <c r="BA94" s="96">
        <f>ROUND(BA95+BA96+BA104,2)</f>
        <v>0</v>
      </c>
      <c r="BB94" s="96">
        <f>ROUND(BB95+BB96+BB104,2)</f>
        <v>0</v>
      </c>
      <c r="BC94" s="96">
        <f>ROUND(BC95+BC96+BC104,2)</f>
        <v>0</v>
      </c>
      <c r="BD94" s="98">
        <f>ROUND(BD95+BD96+BD104,2)</f>
        <v>0</v>
      </c>
      <c r="BE94" s="6"/>
      <c r="BS94" s="99" t="s">
        <v>75</v>
      </c>
      <c r="BT94" s="99" t="s">
        <v>76</v>
      </c>
      <c r="BU94" s="100" t="s">
        <v>77</v>
      </c>
      <c r="BV94" s="99" t="s">
        <v>78</v>
      </c>
      <c r="BW94" s="99" t="s">
        <v>4</v>
      </c>
      <c r="BX94" s="99" t="s">
        <v>79</v>
      </c>
      <c r="CL94" s="99" t="s">
        <v>1</v>
      </c>
    </row>
    <row r="95" s="7" customFormat="1" ht="16.5" customHeight="1">
      <c r="A95" s="101" t="s">
        <v>80</v>
      </c>
      <c r="B95" s="102"/>
      <c r="C95" s="103"/>
      <c r="D95" s="104" t="s">
        <v>76</v>
      </c>
      <c r="E95" s="104"/>
      <c r="F95" s="104"/>
      <c r="G95" s="104"/>
      <c r="H95" s="104"/>
      <c r="I95" s="105"/>
      <c r="J95" s="104" t="s">
        <v>81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'0 - VRN'!J30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82</v>
      </c>
      <c r="AR95" s="102"/>
      <c r="AS95" s="108">
        <v>0</v>
      </c>
      <c r="AT95" s="109">
        <f>ROUND(SUM(AV95:AW95),2)</f>
        <v>0</v>
      </c>
      <c r="AU95" s="110">
        <f>'0 - VRN'!P120</f>
        <v>0</v>
      </c>
      <c r="AV95" s="109">
        <f>'0 - VRN'!J33</f>
        <v>0</v>
      </c>
      <c r="AW95" s="109">
        <f>'0 - VRN'!J34</f>
        <v>0</v>
      </c>
      <c r="AX95" s="109">
        <f>'0 - VRN'!J35</f>
        <v>0</v>
      </c>
      <c r="AY95" s="109">
        <f>'0 - VRN'!J36</f>
        <v>0</v>
      </c>
      <c r="AZ95" s="109">
        <f>'0 - VRN'!F33</f>
        <v>0</v>
      </c>
      <c r="BA95" s="109">
        <f>'0 - VRN'!F34</f>
        <v>0</v>
      </c>
      <c r="BB95" s="109">
        <f>'0 - VRN'!F35</f>
        <v>0</v>
      </c>
      <c r="BC95" s="109">
        <f>'0 - VRN'!F36</f>
        <v>0</v>
      </c>
      <c r="BD95" s="111">
        <f>'0 - VRN'!F37</f>
        <v>0</v>
      </c>
      <c r="BE95" s="7"/>
      <c r="BT95" s="112" t="s">
        <v>83</v>
      </c>
      <c r="BV95" s="112" t="s">
        <v>78</v>
      </c>
      <c r="BW95" s="112" t="s">
        <v>84</v>
      </c>
      <c r="BX95" s="112" t="s">
        <v>4</v>
      </c>
      <c r="CL95" s="112" t="s">
        <v>1</v>
      </c>
      <c r="CM95" s="112" t="s">
        <v>85</v>
      </c>
    </row>
    <row r="96" s="7" customFormat="1" ht="16.5" customHeight="1">
      <c r="A96" s="7"/>
      <c r="B96" s="102"/>
      <c r="C96" s="103"/>
      <c r="D96" s="104" t="s">
        <v>83</v>
      </c>
      <c r="E96" s="104"/>
      <c r="F96" s="104"/>
      <c r="G96" s="104"/>
      <c r="H96" s="104"/>
      <c r="I96" s="105"/>
      <c r="J96" s="104" t="s">
        <v>86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13">
        <f>ROUND(SUM(AG97:AG103),2)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82</v>
      </c>
      <c r="AR96" s="102"/>
      <c r="AS96" s="108">
        <f>ROUND(SUM(AS97:AS103),2)</f>
        <v>0</v>
      </c>
      <c r="AT96" s="109">
        <f>ROUND(SUM(AV96:AW96),2)</f>
        <v>0</v>
      </c>
      <c r="AU96" s="110">
        <f>ROUND(SUM(AU97:AU103),5)</f>
        <v>0</v>
      </c>
      <c r="AV96" s="109">
        <f>ROUND(AZ96*L29,2)</f>
        <v>0</v>
      </c>
      <c r="AW96" s="109">
        <f>ROUND(BA96*L30,2)</f>
        <v>0</v>
      </c>
      <c r="AX96" s="109">
        <f>ROUND(BB96*L29,2)</f>
        <v>0</v>
      </c>
      <c r="AY96" s="109">
        <f>ROUND(BC96*L30,2)</f>
        <v>0</v>
      </c>
      <c r="AZ96" s="109">
        <f>ROUND(SUM(AZ97:AZ103),2)</f>
        <v>0</v>
      </c>
      <c r="BA96" s="109">
        <f>ROUND(SUM(BA97:BA103),2)</f>
        <v>0</v>
      </c>
      <c r="BB96" s="109">
        <f>ROUND(SUM(BB97:BB103),2)</f>
        <v>0</v>
      </c>
      <c r="BC96" s="109">
        <f>ROUND(SUM(BC97:BC103),2)</f>
        <v>0</v>
      </c>
      <c r="BD96" s="111">
        <f>ROUND(SUM(BD97:BD103),2)</f>
        <v>0</v>
      </c>
      <c r="BE96" s="7"/>
      <c r="BS96" s="112" t="s">
        <v>75</v>
      </c>
      <c r="BT96" s="112" t="s">
        <v>83</v>
      </c>
      <c r="BU96" s="112" t="s">
        <v>77</v>
      </c>
      <c r="BV96" s="112" t="s">
        <v>78</v>
      </c>
      <c r="BW96" s="112" t="s">
        <v>87</v>
      </c>
      <c r="BX96" s="112" t="s">
        <v>4</v>
      </c>
      <c r="CL96" s="112" t="s">
        <v>1</v>
      </c>
      <c r="CM96" s="112" t="s">
        <v>85</v>
      </c>
    </row>
    <row r="97" s="4" customFormat="1" ht="16.5" customHeight="1">
      <c r="A97" s="101" t="s">
        <v>80</v>
      </c>
      <c r="B97" s="61"/>
      <c r="C97" s="10"/>
      <c r="D97" s="10"/>
      <c r="E97" s="114" t="s">
        <v>88</v>
      </c>
      <c r="F97" s="114"/>
      <c r="G97" s="114"/>
      <c r="H97" s="114"/>
      <c r="I97" s="114"/>
      <c r="J97" s="10"/>
      <c r="K97" s="114" t="s">
        <v>89</v>
      </c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5">
        <f>'10 - Šatny a sociální zař...'!J32</f>
        <v>0</v>
      </c>
      <c r="AH97" s="10"/>
      <c r="AI97" s="10"/>
      <c r="AJ97" s="10"/>
      <c r="AK97" s="10"/>
      <c r="AL97" s="10"/>
      <c r="AM97" s="10"/>
      <c r="AN97" s="115">
        <f>SUM(AG97,AT97)</f>
        <v>0</v>
      </c>
      <c r="AO97" s="10"/>
      <c r="AP97" s="10"/>
      <c r="AQ97" s="116" t="s">
        <v>90</v>
      </c>
      <c r="AR97" s="61"/>
      <c r="AS97" s="117">
        <v>0</v>
      </c>
      <c r="AT97" s="118">
        <f>ROUND(SUM(AV97:AW97),2)</f>
        <v>0</v>
      </c>
      <c r="AU97" s="119">
        <f>'10 - Šatny a sociální zař...'!P131</f>
        <v>0</v>
      </c>
      <c r="AV97" s="118">
        <f>'10 - Šatny a sociální zař...'!J35</f>
        <v>0</v>
      </c>
      <c r="AW97" s="118">
        <f>'10 - Šatny a sociální zař...'!J36</f>
        <v>0</v>
      </c>
      <c r="AX97" s="118">
        <f>'10 - Šatny a sociální zař...'!J37</f>
        <v>0</v>
      </c>
      <c r="AY97" s="118">
        <f>'10 - Šatny a sociální zař...'!J38</f>
        <v>0</v>
      </c>
      <c r="AZ97" s="118">
        <f>'10 - Šatny a sociální zař...'!F35</f>
        <v>0</v>
      </c>
      <c r="BA97" s="118">
        <f>'10 - Šatny a sociální zař...'!F36</f>
        <v>0</v>
      </c>
      <c r="BB97" s="118">
        <f>'10 - Šatny a sociální zař...'!F37</f>
        <v>0</v>
      </c>
      <c r="BC97" s="118">
        <f>'10 - Šatny a sociální zař...'!F38</f>
        <v>0</v>
      </c>
      <c r="BD97" s="120">
        <f>'10 - Šatny a sociální zař...'!F39</f>
        <v>0</v>
      </c>
      <c r="BE97" s="4"/>
      <c r="BT97" s="24" t="s">
        <v>85</v>
      </c>
      <c r="BV97" s="24" t="s">
        <v>78</v>
      </c>
      <c r="BW97" s="24" t="s">
        <v>91</v>
      </c>
      <c r="BX97" s="24" t="s">
        <v>87</v>
      </c>
      <c r="CL97" s="24" t="s">
        <v>1</v>
      </c>
    </row>
    <row r="98" s="4" customFormat="1" ht="16.5" customHeight="1">
      <c r="A98" s="101" t="s">
        <v>80</v>
      </c>
      <c r="B98" s="61"/>
      <c r="C98" s="10"/>
      <c r="D98" s="10"/>
      <c r="E98" s="114" t="s">
        <v>8</v>
      </c>
      <c r="F98" s="114"/>
      <c r="G98" s="114"/>
      <c r="H98" s="114"/>
      <c r="I98" s="114"/>
      <c r="J98" s="10"/>
      <c r="K98" s="114" t="s">
        <v>92</v>
      </c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115">
        <f>'15 - Šatny a sociální zař...'!J32</f>
        <v>0</v>
      </c>
      <c r="AH98" s="10"/>
      <c r="AI98" s="10"/>
      <c r="AJ98" s="10"/>
      <c r="AK98" s="10"/>
      <c r="AL98" s="10"/>
      <c r="AM98" s="10"/>
      <c r="AN98" s="115">
        <f>SUM(AG98,AT98)</f>
        <v>0</v>
      </c>
      <c r="AO98" s="10"/>
      <c r="AP98" s="10"/>
      <c r="AQ98" s="116" t="s">
        <v>90</v>
      </c>
      <c r="AR98" s="61"/>
      <c r="AS98" s="117">
        <v>0</v>
      </c>
      <c r="AT98" s="118">
        <f>ROUND(SUM(AV98:AW98),2)</f>
        <v>0</v>
      </c>
      <c r="AU98" s="119">
        <f>'15 - Šatny a sociální zař...'!P144</f>
        <v>0</v>
      </c>
      <c r="AV98" s="118">
        <f>'15 - Šatny a sociální zař...'!J35</f>
        <v>0</v>
      </c>
      <c r="AW98" s="118">
        <f>'15 - Šatny a sociální zař...'!J36</f>
        <v>0</v>
      </c>
      <c r="AX98" s="118">
        <f>'15 - Šatny a sociální zař...'!J37</f>
        <v>0</v>
      </c>
      <c r="AY98" s="118">
        <f>'15 - Šatny a sociální zař...'!J38</f>
        <v>0</v>
      </c>
      <c r="AZ98" s="118">
        <f>'15 - Šatny a sociální zař...'!F35</f>
        <v>0</v>
      </c>
      <c r="BA98" s="118">
        <f>'15 - Šatny a sociální zař...'!F36</f>
        <v>0</v>
      </c>
      <c r="BB98" s="118">
        <f>'15 - Šatny a sociální zař...'!F37</f>
        <v>0</v>
      </c>
      <c r="BC98" s="118">
        <f>'15 - Šatny a sociální zař...'!F38</f>
        <v>0</v>
      </c>
      <c r="BD98" s="120">
        <f>'15 - Šatny a sociální zař...'!F39</f>
        <v>0</v>
      </c>
      <c r="BE98" s="4"/>
      <c r="BT98" s="24" t="s">
        <v>85</v>
      </c>
      <c r="BV98" s="24" t="s">
        <v>78</v>
      </c>
      <c r="BW98" s="24" t="s">
        <v>93</v>
      </c>
      <c r="BX98" s="24" t="s">
        <v>87</v>
      </c>
      <c r="CL98" s="24" t="s">
        <v>1</v>
      </c>
    </row>
    <row r="99" s="4" customFormat="1" ht="16.5" customHeight="1">
      <c r="A99" s="101" t="s">
        <v>80</v>
      </c>
      <c r="B99" s="61"/>
      <c r="C99" s="10"/>
      <c r="D99" s="10"/>
      <c r="E99" s="114" t="s">
        <v>94</v>
      </c>
      <c r="F99" s="114"/>
      <c r="G99" s="114"/>
      <c r="H99" s="114"/>
      <c r="I99" s="114"/>
      <c r="J99" s="10"/>
      <c r="K99" s="114" t="s">
        <v>95</v>
      </c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  <c r="AA99" s="114"/>
      <c r="AB99" s="114"/>
      <c r="AC99" s="114"/>
      <c r="AD99" s="114"/>
      <c r="AE99" s="114"/>
      <c r="AF99" s="114"/>
      <c r="AG99" s="115">
        <f>'16 - Šatny a sociální zař...'!J32</f>
        <v>0</v>
      </c>
      <c r="AH99" s="10"/>
      <c r="AI99" s="10"/>
      <c r="AJ99" s="10"/>
      <c r="AK99" s="10"/>
      <c r="AL99" s="10"/>
      <c r="AM99" s="10"/>
      <c r="AN99" s="115">
        <f>SUM(AG99,AT99)</f>
        <v>0</v>
      </c>
      <c r="AO99" s="10"/>
      <c r="AP99" s="10"/>
      <c r="AQ99" s="116" t="s">
        <v>90</v>
      </c>
      <c r="AR99" s="61"/>
      <c r="AS99" s="117">
        <v>0</v>
      </c>
      <c r="AT99" s="118">
        <f>ROUND(SUM(AV99:AW99),2)</f>
        <v>0</v>
      </c>
      <c r="AU99" s="119">
        <f>'16 - Šatny a sociální zař...'!P135</f>
        <v>0</v>
      </c>
      <c r="AV99" s="118">
        <f>'16 - Šatny a sociální zař...'!J35</f>
        <v>0</v>
      </c>
      <c r="AW99" s="118">
        <f>'16 - Šatny a sociální zař...'!J36</f>
        <v>0</v>
      </c>
      <c r="AX99" s="118">
        <f>'16 - Šatny a sociální zař...'!J37</f>
        <v>0</v>
      </c>
      <c r="AY99" s="118">
        <f>'16 - Šatny a sociální zař...'!J38</f>
        <v>0</v>
      </c>
      <c r="AZ99" s="118">
        <f>'16 - Šatny a sociální zař...'!F35</f>
        <v>0</v>
      </c>
      <c r="BA99" s="118">
        <f>'16 - Šatny a sociální zař...'!F36</f>
        <v>0</v>
      </c>
      <c r="BB99" s="118">
        <f>'16 - Šatny a sociální zař...'!F37</f>
        <v>0</v>
      </c>
      <c r="BC99" s="118">
        <f>'16 - Šatny a sociální zař...'!F38</f>
        <v>0</v>
      </c>
      <c r="BD99" s="120">
        <f>'16 - Šatny a sociální zař...'!F39</f>
        <v>0</v>
      </c>
      <c r="BE99" s="4"/>
      <c r="BT99" s="24" t="s">
        <v>85</v>
      </c>
      <c r="BV99" s="24" t="s">
        <v>78</v>
      </c>
      <c r="BW99" s="24" t="s">
        <v>96</v>
      </c>
      <c r="BX99" s="24" t="s">
        <v>87</v>
      </c>
      <c r="CL99" s="24" t="s">
        <v>1</v>
      </c>
    </row>
    <row r="100" s="4" customFormat="1" ht="16.5" customHeight="1">
      <c r="A100" s="101" t="s">
        <v>80</v>
      </c>
      <c r="B100" s="61"/>
      <c r="C100" s="10"/>
      <c r="D100" s="10"/>
      <c r="E100" s="114" t="s">
        <v>97</v>
      </c>
      <c r="F100" s="114"/>
      <c r="G100" s="114"/>
      <c r="H100" s="114"/>
      <c r="I100" s="114"/>
      <c r="J100" s="10"/>
      <c r="K100" s="114" t="s">
        <v>98</v>
      </c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5">
        <f>'17 - Šatny a sociální zař...'!J32</f>
        <v>0</v>
      </c>
      <c r="AH100" s="10"/>
      <c r="AI100" s="10"/>
      <c r="AJ100" s="10"/>
      <c r="AK100" s="10"/>
      <c r="AL100" s="10"/>
      <c r="AM100" s="10"/>
      <c r="AN100" s="115">
        <f>SUM(AG100,AT100)</f>
        <v>0</v>
      </c>
      <c r="AO100" s="10"/>
      <c r="AP100" s="10"/>
      <c r="AQ100" s="116" t="s">
        <v>90</v>
      </c>
      <c r="AR100" s="61"/>
      <c r="AS100" s="117">
        <v>0</v>
      </c>
      <c r="AT100" s="118">
        <f>ROUND(SUM(AV100:AW100),2)</f>
        <v>0</v>
      </c>
      <c r="AU100" s="119">
        <f>'17 - Šatny a sociální zař...'!P127</f>
        <v>0</v>
      </c>
      <c r="AV100" s="118">
        <f>'17 - Šatny a sociální zař...'!J35</f>
        <v>0</v>
      </c>
      <c r="AW100" s="118">
        <f>'17 - Šatny a sociální zař...'!J36</f>
        <v>0</v>
      </c>
      <c r="AX100" s="118">
        <f>'17 - Šatny a sociální zař...'!J37</f>
        <v>0</v>
      </c>
      <c r="AY100" s="118">
        <f>'17 - Šatny a sociální zař...'!J38</f>
        <v>0</v>
      </c>
      <c r="AZ100" s="118">
        <f>'17 - Šatny a sociální zař...'!F35</f>
        <v>0</v>
      </c>
      <c r="BA100" s="118">
        <f>'17 - Šatny a sociální zař...'!F36</f>
        <v>0</v>
      </c>
      <c r="BB100" s="118">
        <f>'17 - Šatny a sociální zař...'!F37</f>
        <v>0</v>
      </c>
      <c r="BC100" s="118">
        <f>'17 - Šatny a sociální zař...'!F38</f>
        <v>0</v>
      </c>
      <c r="BD100" s="120">
        <f>'17 - Šatny a sociální zař...'!F39</f>
        <v>0</v>
      </c>
      <c r="BE100" s="4"/>
      <c r="BT100" s="24" t="s">
        <v>85</v>
      </c>
      <c r="BV100" s="24" t="s">
        <v>78</v>
      </c>
      <c r="BW100" s="24" t="s">
        <v>99</v>
      </c>
      <c r="BX100" s="24" t="s">
        <v>87</v>
      </c>
      <c r="CL100" s="24" t="s">
        <v>1</v>
      </c>
    </row>
    <row r="101" s="4" customFormat="1" ht="16.5" customHeight="1">
      <c r="A101" s="101" t="s">
        <v>80</v>
      </c>
      <c r="B101" s="61"/>
      <c r="C101" s="10"/>
      <c r="D101" s="10"/>
      <c r="E101" s="114" t="s">
        <v>100</v>
      </c>
      <c r="F101" s="114"/>
      <c r="G101" s="114"/>
      <c r="H101" s="114"/>
      <c r="I101" s="114"/>
      <c r="J101" s="10"/>
      <c r="K101" s="114" t="s">
        <v>101</v>
      </c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14"/>
      <c r="Z101" s="114"/>
      <c r="AA101" s="114"/>
      <c r="AB101" s="114"/>
      <c r="AC101" s="114"/>
      <c r="AD101" s="114"/>
      <c r="AE101" s="114"/>
      <c r="AF101" s="114"/>
      <c r="AG101" s="115">
        <f>'18 - Šatny a sociální zař...'!J32</f>
        <v>0</v>
      </c>
      <c r="AH101" s="10"/>
      <c r="AI101" s="10"/>
      <c r="AJ101" s="10"/>
      <c r="AK101" s="10"/>
      <c r="AL101" s="10"/>
      <c r="AM101" s="10"/>
      <c r="AN101" s="115">
        <f>SUM(AG101,AT101)</f>
        <v>0</v>
      </c>
      <c r="AO101" s="10"/>
      <c r="AP101" s="10"/>
      <c r="AQ101" s="116" t="s">
        <v>90</v>
      </c>
      <c r="AR101" s="61"/>
      <c r="AS101" s="117">
        <v>0</v>
      </c>
      <c r="AT101" s="118">
        <f>ROUND(SUM(AV101:AW101),2)</f>
        <v>0</v>
      </c>
      <c r="AU101" s="119">
        <f>'18 - Šatny a sociální zař...'!P123</f>
        <v>0</v>
      </c>
      <c r="AV101" s="118">
        <f>'18 - Šatny a sociální zař...'!J35</f>
        <v>0</v>
      </c>
      <c r="AW101" s="118">
        <f>'18 - Šatny a sociální zař...'!J36</f>
        <v>0</v>
      </c>
      <c r="AX101" s="118">
        <f>'18 - Šatny a sociální zař...'!J37</f>
        <v>0</v>
      </c>
      <c r="AY101" s="118">
        <f>'18 - Šatny a sociální zař...'!J38</f>
        <v>0</v>
      </c>
      <c r="AZ101" s="118">
        <f>'18 - Šatny a sociální zař...'!F35</f>
        <v>0</v>
      </c>
      <c r="BA101" s="118">
        <f>'18 - Šatny a sociální zař...'!F36</f>
        <v>0</v>
      </c>
      <c r="BB101" s="118">
        <f>'18 - Šatny a sociální zař...'!F37</f>
        <v>0</v>
      </c>
      <c r="BC101" s="118">
        <f>'18 - Šatny a sociální zař...'!F38</f>
        <v>0</v>
      </c>
      <c r="BD101" s="120">
        <f>'18 - Šatny a sociální zař...'!F39</f>
        <v>0</v>
      </c>
      <c r="BE101" s="4"/>
      <c r="BT101" s="24" t="s">
        <v>85</v>
      </c>
      <c r="BV101" s="24" t="s">
        <v>78</v>
      </c>
      <c r="BW101" s="24" t="s">
        <v>102</v>
      </c>
      <c r="BX101" s="24" t="s">
        <v>87</v>
      </c>
      <c r="CL101" s="24" t="s">
        <v>1</v>
      </c>
    </row>
    <row r="102" s="4" customFormat="1" ht="23.25" customHeight="1">
      <c r="A102" s="101" t="s">
        <v>80</v>
      </c>
      <c r="B102" s="61"/>
      <c r="C102" s="10"/>
      <c r="D102" s="10"/>
      <c r="E102" s="114" t="s">
        <v>103</v>
      </c>
      <c r="F102" s="114"/>
      <c r="G102" s="114"/>
      <c r="H102" s="114"/>
      <c r="I102" s="114"/>
      <c r="J102" s="10"/>
      <c r="K102" s="114" t="s">
        <v>104</v>
      </c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  <c r="AA102" s="114"/>
      <c r="AB102" s="114"/>
      <c r="AC102" s="114"/>
      <c r="AD102" s="114"/>
      <c r="AE102" s="114"/>
      <c r="AF102" s="114"/>
      <c r="AG102" s="115">
        <f>'19 - Šatny a sociální zař...'!J32</f>
        <v>0</v>
      </c>
      <c r="AH102" s="10"/>
      <c r="AI102" s="10"/>
      <c r="AJ102" s="10"/>
      <c r="AK102" s="10"/>
      <c r="AL102" s="10"/>
      <c r="AM102" s="10"/>
      <c r="AN102" s="115">
        <f>SUM(AG102,AT102)</f>
        <v>0</v>
      </c>
      <c r="AO102" s="10"/>
      <c r="AP102" s="10"/>
      <c r="AQ102" s="116" t="s">
        <v>90</v>
      </c>
      <c r="AR102" s="61"/>
      <c r="AS102" s="117">
        <v>0</v>
      </c>
      <c r="AT102" s="118">
        <f>ROUND(SUM(AV102:AW102),2)</f>
        <v>0</v>
      </c>
      <c r="AU102" s="119">
        <f>'19 - Šatny a sociální zař...'!P122</f>
        <v>0</v>
      </c>
      <c r="AV102" s="118">
        <f>'19 - Šatny a sociální zař...'!J35</f>
        <v>0</v>
      </c>
      <c r="AW102" s="118">
        <f>'19 - Šatny a sociální zař...'!J36</f>
        <v>0</v>
      </c>
      <c r="AX102" s="118">
        <f>'19 - Šatny a sociální zař...'!J37</f>
        <v>0</v>
      </c>
      <c r="AY102" s="118">
        <f>'19 - Šatny a sociální zař...'!J38</f>
        <v>0</v>
      </c>
      <c r="AZ102" s="118">
        <f>'19 - Šatny a sociální zař...'!F35</f>
        <v>0</v>
      </c>
      <c r="BA102" s="118">
        <f>'19 - Šatny a sociální zař...'!F36</f>
        <v>0</v>
      </c>
      <c r="BB102" s="118">
        <f>'19 - Šatny a sociální zař...'!F37</f>
        <v>0</v>
      </c>
      <c r="BC102" s="118">
        <f>'19 - Šatny a sociální zař...'!F38</f>
        <v>0</v>
      </c>
      <c r="BD102" s="120">
        <f>'19 - Šatny a sociální zař...'!F39</f>
        <v>0</v>
      </c>
      <c r="BE102" s="4"/>
      <c r="BT102" s="24" t="s">
        <v>85</v>
      </c>
      <c r="BV102" s="24" t="s">
        <v>78</v>
      </c>
      <c r="BW102" s="24" t="s">
        <v>105</v>
      </c>
      <c r="BX102" s="24" t="s">
        <v>87</v>
      </c>
      <c r="CL102" s="24" t="s">
        <v>1</v>
      </c>
    </row>
    <row r="103" s="4" customFormat="1" ht="16.5" customHeight="1">
      <c r="A103" s="101" t="s">
        <v>80</v>
      </c>
      <c r="B103" s="61"/>
      <c r="C103" s="10"/>
      <c r="D103" s="10"/>
      <c r="E103" s="114" t="s">
        <v>106</v>
      </c>
      <c r="F103" s="114"/>
      <c r="G103" s="114"/>
      <c r="H103" s="114"/>
      <c r="I103" s="114"/>
      <c r="J103" s="10"/>
      <c r="K103" s="114" t="s">
        <v>107</v>
      </c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5">
        <f>'19FV - Šatny a sociální z...'!J32</f>
        <v>0</v>
      </c>
      <c r="AH103" s="10"/>
      <c r="AI103" s="10"/>
      <c r="AJ103" s="10"/>
      <c r="AK103" s="10"/>
      <c r="AL103" s="10"/>
      <c r="AM103" s="10"/>
      <c r="AN103" s="115">
        <f>SUM(AG103,AT103)</f>
        <v>0</v>
      </c>
      <c r="AO103" s="10"/>
      <c r="AP103" s="10"/>
      <c r="AQ103" s="116" t="s">
        <v>90</v>
      </c>
      <c r="AR103" s="61"/>
      <c r="AS103" s="117">
        <v>0</v>
      </c>
      <c r="AT103" s="118">
        <f>ROUND(SUM(AV103:AW103),2)</f>
        <v>0</v>
      </c>
      <c r="AU103" s="119">
        <f>'19FV - Šatny a sociální z...'!P122</f>
        <v>0</v>
      </c>
      <c r="AV103" s="118">
        <f>'19FV - Šatny a sociální z...'!J35</f>
        <v>0</v>
      </c>
      <c r="AW103" s="118">
        <f>'19FV - Šatny a sociální z...'!J36</f>
        <v>0</v>
      </c>
      <c r="AX103" s="118">
        <f>'19FV - Šatny a sociální z...'!J37</f>
        <v>0</v>
      </c>
      <c r="AY103" s="118">
        <f>'19FV - Šatny a sociální z...'!J38</f>
        <v>0</v>
      </c>
      <c r="AZ103" s="118">
        <f>'19FV - Šatny a sociální z...'!F35</f>
        <v>0</v>
      </c>
      <c r="BA103" s="118">
        <f>'19FV - Šatny a sociální z...'!F36</f>
        <v>0</v>
      </c>
      <c r="BB103" s="118">
        <f>'19FV - Šatny a sociální z...'!F37</f>
        <v>0</v>
      </c>
      <c r="BC103" s="118">
        <f>'19FV - Šatny a sociální z...'!F38</f>
        <v>0</v>
      </c>
      <c r="BD103" s="120">
        <f>'19FV - Šatny a sociální z...'!F39</f>
        <v>0</v>
      </c>
      <c r="BE103" s="4"/>
      <c r="BT103" s="24" t="s">
        <v>85</v>
      </c>
      <c r="BV103" s="24" t="s">
        <v>78</v>
      </c>
      <c r="BW103" s="24" t="s">
        <v>108</v>
      </c>
      <c r="BX103" s="24" t="s">
        <v>87</v>
      </c>
      <c r="CL103" s="24" t="s">
        <v>1</v>
      </c>
    </row>
    <row r="104" s="7" customFormat="1" ht="16.5" customHeight="1">
      <c r="A104" s="7"/>
      <c r="B104" s="102"/>
      <c r="C104" s="103"/>
      <c r="D104" s="104" t="s">
        <v>85</v>
      </c>
      <c r="E104" s="104"/>
      <c r="F104" s="104"/>
      <c r="G104" s="104"/>
      <c r="H104" s="104"/>
      <c r="I104" s="105"/>
      <c r="J104" s="104" t="s">
        <v>109</v>
      </c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13">
        <f>ROUND(SUM(AG105:AG109),2)</f>
        <v>0</v>
      </c>
      <c r="AH104" s="105"/>
      <c r="AI104" s="105"/>
      <c r="AJ104" s="105"/>
      <c r="AK104" s="105"/>
      <c r="AL104" s="105"/>
      <c r="AM104" s="105"/>
      <c r="AN104" s="106">
        <f>SUM(AG104,AT104)</f>
        <v>0</v>
      </c>
      <c r="AO104" s="105"/>
      <c r="AP104" s="105"/>
      <c r="AQ104" s="107" t="s">
        <v>82</v>
      </c>
      <c r="AR104" s="102"/>
      <c r="AS104" s="108">
        <f>ROUND(SUM(AS105:AS109),2)</f>
        <v>0</v>
      </c>
      <c r="AT104" s="109">
        <f>ROUND(SUM(AV104:AW104),2)</f>
        <v>0</v>
      </c>
      <c r="AU104" s="110">
        <f>ROUND(SUM(AU105:AU109),5)</f>
        <v>0</v>
      </c>
      <c r="AV104" s="109">
        <f>ROUND(AZ104*L29,2)</f>
        <v>0</v>
      </c>
      <c r="AW104" s="109">
        <f>ROUND(BA104*L30,2)</f>
        <v>0</v>
      </c>
      <c r="AX104" s="109">
        <f>ROUND(BB104*L29,2)</f>
        <v>0</v>
      </c>
      <c r="AY104" s="109">
        <f>ROUND(BC104*L30,2)</f>
        <v>0</v>
      </c>
      <c r="AZ104" s="109">
        <f>ROUND(SUM(AZ105:AZ109),2)</f>
        <v>0</v>
      </c>
      <c r="BA104" s="109">
        <f>ROUND(SUM(BA105:BA109),2)</f>
        <v>0</v>
      </c>
      <c r="BB104" s="109">
        <f>ROUND(SUM(BB105:BB109),2)</f>
        <v>0</v>
      </c>
      <c r="BC104" s="109">
        <f>ROUND(SUM(BC105:BC109),2)</f>
        <v>0</v>
      </c>
      <c r="BD104" s="111">
        <f>ROUND(SUM(BD105:BD109),2)</f>
        <v>0</v>
      </c>
      <c r="BE104" s="7"/>
      <c r="BS104" s="112" t="s">
        <v>75</v>
      </c>
      <c r="BT104" s="112" t="s">
        <v>83</v>
      </c>
      <c r="BU104" s="112" t="s">
        <v>77</v>
      </c>
      <c r="BV104" s="112" t="s">
        <v>78</v>
      </c>
      <c r="BW104" s="112" t="s">
        <v>110</v>
      </c>
      <c r="BX104" s="112" t="s">
        <v>4</v>
      </c>
      <c r="CL104" s="112" t="s">
        <v>1</v>
      </c>
      <c r="CM104" s="112" t="s">
        <v>85</v>
      </c>
    </row>
    <row r="105" s="4" customFormat="1" ht="16.5" customHeight="1">
      <c r="A105" s="101" t="s">
        <v>80</v>
      </c>
      <c r="B105" s="61"/>
      <c r="C105" s="10"/>
      <c r="D105" s="10"/>
      <c r="E105" s="114" t="s">
        <v>111</v>
      </c>
      <c r="F105" s="114"/>
      <c r="G105" s="114"/>
      <c r="H105" s="114"/>
      <c r="I105" s="114"/>
      <c r="J105" s="10"/>
      <c r="K105" s="114" t="s">
        <v>112</v>
      </c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  <c r="AA105" s="114"/>
      <c r="AB105" s="114"/>
      <c r="AC105" s="114"/>
      <c r="AD105" s="114"/>
      <c r="AE105" s="114"/>
      <c r="AF105" s="114"/>
      <c r="AG105" s="115">
        <f>'20 - Přístavba obecního d...'!J32</f>
        <v>0</v>
      </c>
      <c r="AH105" s="10"/>
      <c r="AI105" s="10"/>
      <c r="AJ105" s="10"/>
      <c r="AK105" s="10"/>
      <c r="AL105" s="10"/>
      <c r="AM105" s="10"/>
      <c r="AN105" s="115">
        <f>SUM(AG105,AT105)</f>
        <v>0</v>
      </c>
      <c r="AO105" s="10"/>
      <c r="AP105" s="10"/>
      <c r="AQ105" s="116" t="s">
        <v>90</v>
      </c>
      <c r="AR105" s="61"/>
      <c r="AS105" s="117">
        <v>0</v>
      </c>
      <c r="AT105" s="118">
        <f>ROUND(SUM(AV105:AW105),2)</f>
        <v>0</v>
      </c>
      <c r="AU105" s="119">
        <f>'20 - Přístavba obecního d...'!P143</f>
        <v>0</v>
      </c>
      <c r="AV105" s="118">
        <f>'20 - Přístavba obecního d...'!J35</f>
        <v>0</v>
      </c>
      <c r="AW105" s="118">
        <f>'20 - Přístavba obecního d...'!J36</f>
        <v>0</v>
      </c>
      <c r="AX105" s="118">
        <f>'20 - Přístavba obecního d...'!J37</f>
        <v>0</v>
      </c>
      <c r="AY105" s="118">
        <f>'20 - Přístavba obecního d...'!J38</f>
        <v>0</v>
      </c>
      <c r="AZ105" s="118">
        <f>'20 - Přístavba obecního d...'!F35</f>
        <v>0</v>
      </c>
      <c r="BA105" s="118">
        <f>'20 - Přístavba obecního d...'!F36</f>
        <v>0</v>
      </c>
      <c r="BB105" s="118">
        <f>'20 - Přístavba obecního d...'!F37</f>
        <v>0</v>
      </c>
      <c r="BC105" s="118">
        <f>'20 - Přístavba obecního d...'!F38</f>
        <v>0</v>
      </c>
      <c r="BD105" s="120">
        <f>'20 - Přístavba obecního d...'!F39</f>
        <v>0</v>
      </c>
      <c r="BE105" s="4"/>
      <c r="BT105" s="24" t="s">
        <v>85</v>
      </c>
      <c r="BV105" s="24" t="s">
        <v>78</v>
      </c>
      <c r="BW105" s="24" t="s">
        <v>113</v>
      </c>
      <c r="BX105" s="24" t="s">
        <v>110</v>
      </c>
      <c r="CL105" s="24" t="s">
        <v>1</v>
      </c>
    </row>
    <row r="106" s="4" customFormat="1" ht="16.5" customHeight="1">
      <c r="A106" s="101" t="s">
        <v>80</v>
      </c>
      <c r="B106" s="61"/>
      <c r="C106" s="10"/>
      <c r="D106" s="10"/>
      <c r="E106" s="114" t="s">
        <v>7</v>
      </c>
      <c r="F106" s="114"/>
      <c r="G106" s="114"/>
      <c r="H106" s="114"/>
      <c r="I106" s="114"/>
      <c r="J106" s="10"/>
      <c r="K106" s="114" t="s">
        <v>114</v>
      </c>
      <c r="L106" s="114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4"/>
      <c r="X106" s="114"/>
      <c r="Y106" s="114"/>
      <c r="Z106" s="114"/>
      <c r="AA106" s="114"/>
      <c r="AB106" s="114"/>
      <c r="AC106" s="114"/>
      <c r="AD106" s="114"/>
      <c r="AE106" s="114"/>
      <c r="AF106" s="114"/>
      <c r="AG106" s="115">
        <f>'21 - Přístavba obecního d...'!J32</f>
        <v>0</v>
      </c>
      <c r="AH106" s="10"/>
      <c r="AI106" s="10"/>
      <c r="AJ106" s="10"/>
      <c r="AK106" s="10"/>
      <c r="AL106" s="10"/>
      <c r="AM106" s="10"/>
      <c r="AN106" s="115">
        <f>SUM(AG106,AT106)</f>
        <v>0</v>
      </c>
      <c r="AO106" s="10"/>
      <c r="AP106" s="10"/>
      <c r="AQ106" s="116" t="s">
        <v>90</v>
      </c>
      <c r="AR106" s="61"/>
      <c r="AS106" s="117">
        <v>0</v>
      </c>
      <c r="AT106" s="118">
        <f>ROUND(SUM(AV106:AW106),2)</f>
        <v>0</v>
      </c>
      <c r="AU106" s="119">
        <f>'21 - Přístavba obecního d...'!P129</f>
        <v>0</v>
      </c>
      <c r="AV106" s="118">
        <f>'21 - Přístavba obecního d...'!J35</f>
        <v>0</v>
      </c>
      <c r="AW106" s="118">
        <f>'21 - Přístavba obecního d...'!J36</f>
        <v>0</v>
      </c>
      <c r="AX106" s="118">
        <f>'21 - Přístavba obecního d...'!J37</f>
        <v>0</v>
      </c>
      <c r="AY106" s="118">
        <f>'21 - Přístavba obecního d...'!J38</f>
        <v>0</v>
      </c>
      <c r="AZ106" s="118">
        <f>'21 - Přístavba obecního d...'!F35</f>
        <v>0</v>
      </c>
      <c r="BA106" s="118">
        <f>'21 - Přístavba obecního d...'!F36</f>
        <v>0</v>
      </c>
      <c r="BB106" s="118">
        <f>'21 - Přístavba obecního d...'!F37</f>
        <v>0</v>
      </c>
      <c r="BC106" s="118">
        <f>'21 - Přístavba obecního d...'!F38</f>
        <v>0</v>
      </c>
      <c r="BD106" s="120">
        <f>'21 - Přístavba obecního d...'!F39</f>
        <v>0</v>
      </c>
      <c r="BE106" s="4"/>
      <c r="BT106" s="24" t="s">
        <v>85</v>
      </c>
      <c r="BV106" s="24" t="s">
        <v>78</v>
      </c>
      <c r="BW106" s="24" t="s">
        <v>115</v>
      </c>
      <c r="BX106" s="24" t="s">
        <v>110</v>
      </c>
      <c r="CL106" s="24" t="s">
        <v>1</v>
      </c>
    </row>
    <row r="107" s="4" customFormat="1" ht="16.5" customHeight="1">
      <c r="A107" s="101" t="s">
        <v>80</v>
      </c>
      <c r="B107" s="61"/>
      <c r="C107" s="10"/>
      <c r="D107" s="10"/>
      <c r="E107" s="114" t="s">
        <v>116</v>
      </c>
      <c r="F107" s="114"/>
      <c r="G107" s="114"/>
      <c r="H107" s="114"/>
      <c r="I107" s="114"/>
      <c r="J107" s="10"/>
      <c r="K107" s="114" t="s">
        <v>117</v>
      </c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5">
        <f>'22 - Přístavba obecního d...'!J32</f>
        <v>0</v>
      </c>
      <c r="AH107" s="10"/>
      <c r="AI107" s="10"/>
      <c r="AJ107" s="10"/>
      <c r="AK107" s="10"/>
      <c r="AL107" s="10"/>
      <c r="AM107" s="10"/>
      <c r="AN107" s="115">
        <f>SUM(AG107,AT107)</f>
        <v>0</v>
      </c>
      <c r="AO107" s="10"/>
      <c r="AP107" s="10"/>
      <c r="AQ107" s="116" t="s">
        <v>90</v>
      </c>
      <c r="AR107" s="61"/>
      <c r="AS107" s="117">
        <v>0</v>
      </c>
      <c r="AT107" s="118">
        <f>ROUND(SUM(AV107:AW107),2)</f>
        <v>0</v>
      </c>
      <c r="AU107" s="119">
        <f>'22 - Přístavba obecního d...'!P125</f>
        <v>0</v>
      </c>
      <c r="AV107" s="118">
        <f>'22 - Přístavba obecního d...'!J35</f>
        <v>0</v>
      </c>
      <c r="AW107" s="118">
        <f>'22 - Přístavba obecního d...'!J36</f>
        <v>0</v>
      </c>
      <c r="AX107" s="118">
        <f>'22 - Přístavba obecního d...'!J37</f>
        <v>0</v>
      </c>
      <c r="AY107" s="118">
        <f>'22 - Přístavba obecního d...'!J38</f>
        <v>0</v>
      </c>
      <c r="AZ107" s="118">
        <f>'22 - Přístavba obecního d...'!F35</f>
        <v>0</v>
      </c>
      <c r="BA107" s="118">
        <f>'22 - Přístavba obecního d...'!F36</f>
        <v>0</v>
      </c>
      <c r="BB107" s="118">
        <f>'22 - Přístavba obecního d...'!F37</f>
        <v>0</v>
      </c>
      <c r="BC107" s="118">
        <f>'22 - Přístavba obecního d...'!F38</f>
        <v>0</v>
      </c>
      <c r="BD107" s="120">
        <f>'22 - Přístavba obecního d...'!F39</f>
        <v>0</v>
      </c>
      <c r="BE107" s="4"/>
      <c r="BT107" s="24" t="s">
        <v>85</v>
      </c>
      <c r="BV107" s="24" t="s">
        <v>78</v>
      </c>
      <c r="BW107" s="24" t="s">
        <v>118</v>
      </c>
      <c r="BX107" s="24" t="s">
        <v>110</v>
      </c>
      <c r="CL107" s="24" t="s">
        <v>1</v>
      </c>
    </row>
    <row r="108" s="4" customFormat="1" ht="16.5" customHeight="1">
      <c r="A108" s="101" t="s">
        <v>80</v>
      </c>
      <c r="B108" s="61"/>
      <c r="C108" s="10"/>
      <c r="D108" s="10"/>
      <c r="E108" s="114" t="s">
        <v>119</v>
      </c>
      <c r="F108" s="114"/>
      <c r="G108" s="114"/>
      <c r="H108" s="114"/>
      <c r="I108" s="114"/>
      <c r="J108" s="10"/>
      <c r="K108" s="114" t="s">
        <v>120</v>
      </c>
      <c r="L108" s="114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114"/>
      <c r="X108" s="114"/>
      <c r="Y108" s="114"/>
      <c r="Z108" s="114"/>
      <c r="AA108" s="114"/>
      <c r="AB108" s="114"/>
      <c r="AC108" s="114"/>
      <c r="AD108" s="114"/>
      <c r="AE108" s="114"/>
      <c r="AF108" s="114"/>
      <c r="AG108" s="115">
        <f>'23 - Přístavba obecního d...'!J32</f>
        <v>0</v>
      </c>
      <c r="AH108" s="10"/>
      <c r="AI108" s="10"/>
      <c r="AJ108" s="10"/>
      <c r="AK108" s="10"/>
      <c r="AL108" s="10"/>
      <c r="AM108" s="10"/>
      <c r="AN108" s="115">
        <f>SUM(AG108,AT108)</f>
        <v>0</v>
      </c>
      <c r="AO108" s="10"/>
      <c r="AP108" s="10"/>
      <c r="AQ108" s="116" t="s">
        <v>90</v>
      </c>
      <c r="AR108" s="61"/>
      <c r="AS108" s="117">
        <v>0</v>
      </c>
      <c r="AT108" s="118">
        <f>ROUND(SUM(AV108:AW108),2)</f>
        <v>0</v>
      </c>
      <c r="AU108" s="119">
        <f>'23 - Přístavba obecního d...'!P123</f>
        <v>0</v>
      </c>
      <c r="AV108" s="118">
        <f>'23 - Přístavba obecního d...'!J35</f>
        <v>0</v>
      </c>
      <c r="AW108" s="118">
        <f>'23 - Přístavba obecního d...'!J36</f>
        <v>0</v>
      </c>
      <c r="AX108" s="118">
        <f>'23 - Přístavba obecního d...'!J37</f>
        <v>0</v>
      </c>
      <c r="AY108" s="118">
        <f>'23 - Přístavba obecního d...'!J38</f>
        <v>0</v>
      </c>
      <c r="AZ108" s="118">
        <f>'23 - Přístavba obecního d...'!F35</f>
        <v>0</v>
      </c>
      <c r="BA108" s="118">
        <f>'23 - Přístavba obecního d...'!F36</f>
        <v>0</v>
      </c>
      <c r="BB108" s="118">
        <f>'23 - Přístavba obecního d...'!F37</f>
        <v>0</v>
      </c>
      <c r="BC108" s="118">
        <f>'23 - Přístavba obecního d...'!F38</f>
        <v>0</v>
      </c>
      <c r="BD108" s="120">
        <f>'23 - Přístavba obecního d...'!F39</f>
        <v>0</v>
      </c>
      <c r="BE108" s="4"/>
      <c r="BT108" s="24" t="s">
        <v>85</v>
      </c>
      <c r="BV108" s="24" t="s">
        <v>78</v>
      </c>
      <c r="BW108" s="24" t="s">
        <v>121</v>
      </c>
      <c r="BX108" s="24" t="s">
        <v>110</v>
      </c>
      <c r="CL108" s="24" t="s">
        <v>1</v>
      </c>
    </row>
    <row r="109" s="4" customFormat="1" ht="23.25" customHeight="1">
      <c r="A109" s="101" t="s">
        <v>80</v>
      </c>
      <c r="B109" s="61"/>
      <c r="C109" s="10"/>
      <c r="D109" s="10"/>
      <c r="E109" s="114" t="s">
        <v>122</v>
      </c>
      <c r="F109" s="114"/>
      <c r="G109" s="114"/>
      <c r="H109" s="114"/>
      <c r="I109" s="114"/>
      <c r="J109" s="10"/>
      <c r="K109" s="114" t="s">
        <v>123</v>
      </c>
      <c r="L109" s="114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14"/>
      <c r="Z109" s="114"/>
      <c r="AA109" s="114"/>
      <c r="AB109" s="114"/>
      <c r="AC109" s="114"/>
      <c r="AD109" s="114"/>
      <c r="AE109" s="114"/>
      <c r="AF109" s="114"/>
      <c r="AG109" s="115">
        <f>'24 - Přístavba obecního d...'!J32</f>
        <v>0</v>
      </c>
      <c r="AH109" s="10"/>
      <c r="AI109" s="10"/>
      <c r="AJ109" s="10"/>
      <c r="AK109" s="10"/>
      <c r="AL109" s="10"/>
      <c r="AM109" s="10"/>
      <c r="AN109" s="115">
        <f>SUM(AG109,AT109)</f>
        <v>0</v>
      </c>
      <c r="AO109" s="10"/>
      <c r="AP109" s="10"/>
      <c r="AQ109" s="116" t="s">
        <v>90</v>
      </c>
      <c r="AR109" s="61"/>
      <c r="AS109" s="121">
        <v>0</v>
      </c>
      <c r="AT109" s="122">
        <f>ROUND(SUM(AV109:AW109),2)</f>
        <v>0</v>
      </c>
      <c r="AU109" s="123">
        <f>'24 - Přístavba obecního d...'!P122</f>
        <v>0</v>
      </c>
      <c r="AV109" s="122">
        <f>'24 - Přístavba obecního d...'!J35</f>
        <v>0</v>
      </c>
      <c r="AW109" s="122">
        <f>'24 - Přístavba obecního d...'!J36</f>
        <v>0</v>
      </c>
      <c r="AX109" s="122">
        <f>'24 - Přístavba obecního d...'!J37</f>
        <v>0</v>
      </c>
      <c r="AY109" s="122">
        <f>'24 - Přístavba obecního d...'!J38</f>
        <v>0</v>
      </c>
      <c r="AZ109" s="122">
        <f>'24 - Přístavba obecního d...'!F35</f>
        <v>0</v>
      </c>
      <c r="BA109" s="122">
        <f>'24 - Přístavba obecního d...'!F36</f>
        <v>0</v>
      </c>
      <c r="BB109" s="122">
        <f>'24 - Přístavba obecního d...'!F37</f>
        <v>0</v>
      </c>
      <c r="BC109" s="122">
        <f>'24 - Přístavba obecního d...'!F38</f>
        <v>0</v>
      </c>
      <c r="BD109" s="124">
        <f>'24 - Přístavba obecního d...'!F39</f>
        <v>0</v>
      </c>
      <c r="BE109" s="4"/>
      <c r="BT109" s="24" t="s">
        <v>85</v>
      </c>
      <c r="BV109" s="24" t="s">
        <v>78</v>
      </c>
      <c r="BW109" s="24" t="s">
        <v>124</v>
      </c>
      <c r="BX109" s="24" t="s">
        <v>110</v>
      </c>
      <c r="CL109" s="24" t="s">
        <v>1</v>
      </c>
    </row>
    <row r="110" s="2" customFormat="1" ht="30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6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="2" customFormat="1" ht="6.96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58"/>
      <c r="AR111" s="36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</sheetData>
  <mergeCells count="98">
    <mergeCell ref="C92:G92"/>
    <mergeCell ref="D96:H96"/>
    <mergeCell ref="D95:H95"/>
    <mergeCell ref="D104:H104"/>
    <mergeCell ref="E103:I103"/>
    <mergeCell ref="E101:I101"/>
    <mergeCell ref="E102:I102"/>
    <mergeCell ref="E100:I100"/>
    <mergeCell ref="E97:I97"/>
    <mergeCell ref="E99:I99"/>
    <mergeCell ref="E98:I98"/>
    <mergeCell ref="I92:AF92"/>
    <mergeCell ref="J104:AF104"/>
    <mergeCell ref="J96:AF96"/>
    <mergeCell ref="J95:AF95"/>
    <mergeCell ref="K98:AF98"/>
    <mergeCell ref="K97:AF97"/>
    <mergeCell ref="K99:AF99"/>
    <mergeCell ref="K100:AF100"/>
    <mergeCell ref="K102:AF102"/>
    <mergeCell ref="K103:AF103"/>
    <mergeCell ref="K101:AF101"/>
    <mergeCell ref="L85:AO85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E109:I109"/>
    <mergeCell ref="K109:AF109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100:AM100"/>
    <mergeCell ref="AG104:AM104"/>
    <mergeCell ref="AG97:AM97"/>
    <mergeCell ref="AG92:AM92"/>
    <mergeCell ref="AG99:AM99"/>
    <mergeCell ref="AG98:AM98"/>
    <mergeCell ref="AG103:AM103"/>
    <mergeCell ref="AG96:AM96"/>
    <mergeCell ref="AG95:AM95"/>
    <mergeCell ref="AG102:AM102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94:AP94"/>
  </mergeCells>
  <hyperlinks>
    <hyperlink ref="A95" location="'0 - VRN'!C2" display="/"/>
    <hyperlink ref="A97" location="'10 - Šatny a sociální zař...'!C2" display="/"/>
    <hyperlink ref="A98" location="'15 - Šatny a sociální zař...'!C2" display="/"/>
    <hyperlink ref="A99" location="'16 - Šatny a sociální zař...'!C2" display="/"/>
    <hyperlink ref="A100" location="'17 - Šatny a sociální zař...'!C2" display="/"/>
    <hyperlink ref="A101" location="'18 - Šatny a sociální zař...'!C2" display="/"/>
    <hyperlink ref="A102" location="'19 - Šatny a sociální zař...'!C2" display="/"/>
    <hyperlink ref="A103" location="'19FV - Šatny a sociální z...'!C2" display="/"/>
    <hyperlink ref="A105" location="'20 - Přístavba obecního d...'!C2" display="/"/>
    <hyperlink ref="A106" location="'21 - Přístavba obecního d...'!C2" display="/"/>
    <hyperlink ref="A107" location="'22 - Přístavba obecního d...'!C2" display="/"/>
    <hyperlink ref="A108" location="'23 - Přístavba obecního d...'!C2" display="/"/>
    <hyperlink ref="A109" location="'24 - Přístavba obecního 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1942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1943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ROUND(J143,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ROUND((SUM(BE143:BE460)),  2)</f>
        <v>0</v>
      </c>
      <c r="G35" s="35"/>
      <c r="H35" s="35"/>
      <c r="I35" s="133">
        <v>0.20999999999999999</v>
      </c>
      <c r="J35" s="132">
        <f>ROUND(((SUM(BE143:BE460))*I35),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ROUND((SUM(BF143:BF460)),  2)</f>
        <v>0</v>
      </c>
      <c r="G36" s="35"/>
      <c r="H36" s="35"/>
      <c r="I36" s="133">
        <v>0.14999999999999999</v>
      </c>
      <c r="J36" s="132">
        <f>ROUND(((SUM(BF143:BF460))*I36),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ROUND((SUM(BG143:BG460)),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ROUND((SUM(BH143:BH460)),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ROUND((SUM(BI143:BI460)),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1942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20 - Přístavba obecního domu - stavební část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J143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183</v>
      </c>
      <c r="E99" s="147"/>
      <c r="F99" s="147"/>
      <c r="G99" s="147"/>
      <c r="H99" s="147"/>
      <c r="I99" s="147"/>
      <c r="J99" s="148">
        <f>J144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184</v>
      </c>
      <c r="E100" s="151"/>
      <c r="F100" s="151"/>
      <c r="G100" s="151"/>
      <c r="H100" s="151"/>
      <c r="I100" s="151"/>
      <c r="J100" s="152">
        <f>J145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9"/>
      <c r="C101" s="10"/>
      <c r="D101" s="150" t="s">
        <v>366</v>
      </c>
      <c r="E101" s="151"/>
      <c r="F101" s="151"/>
      <c r="G101" s="151"/>
      <c r="H101" s="151"/>
      <c r="I101" s="151"/>
      <c r="J101" s="152">
        <f>J157</f>
        <v>0</v>
      </c>
      <c r="K101" s="10"/>
      <c r="L101" s="14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9"/>
      <c r="C102" s="10"/>
      <c r="D102" s="150" t="s">
        <v>367</v>
      </c>
      <c r="E102" s="151"/>
      <c r="F102" s="151"/>
      <c r="G102" s="151"/>
      <c r="H102" s="151"/>
      <c r="I102" s="151"/>
      <c r="J102" s="152">
        <f>J165</f>
        <v>0</v>
      </c>
      <c r="K102" s="10"/>
      <c r="L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9"/>
      <c r="C103" s="10"/>
      <c r="D103" s="150" t="s">
        <v>368</v>
      </c>
      <c r="E103" s="151"/>
      <c r="F103" s="151"/>
      <c r="G103" s="151"/>
      <c r="H103" s="151"/>
      <c r="I103" s="151"/>
      <c r="J103" s="152">
        <f>J203</f>
        <v>0</v>
      </c>
      <c r="K103" s="10"/>
      <c r="L103" s="14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9"/>
      <c r="C104" s="10"/>
      <c r="D104" s="150" t="s">
        <v>369</v>
      </c>
      <c r="E104" s="151"/>
      <c r="F104" s="151"/>
      <c r="G104" s="151"/>
      <c r="H104" s="151"/>
      <c r="I104" s="151"/>
      <c r="J104" s="152">
        <f>J214</f>
        <v>0</v>
      </c>
      <c r="K104" s="10"/>
      <c r="L104" s="14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9"/>
      <c r="C105" s="10"/>
      <c r="D105" s="150" t="s">
        <v>370</v>
      </c>
      <c r="E105" s="151"/>
      <c r="F105" s="151"/>
      <c r="G105" s="151"/>
      <c r="H105" s="151"/>
      <c r="I105" s="151"/>
      <c r="J105" s="152">
        <f>J217</f>
        <v>0</v>
      </c>
      <c r="K105" s="10"/>
      <c r="L105" s="14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9"/>
      <c r="C106" s="10"/>
      <c r="D106" s="150" t="s">
        <v>185</v>
      </c>
      <c r="E106" s="151"/>
      <c r="F106" s="151"/>
      <c r="G106" s="151"/>
      <c r="H106" s="151"/>
      <c r="I106" s="151"/>
      <c r="J106" s="152">
        <f>J281</f>
        <v>0</v>
      </c>
      <c r="K106" s="10"/>
      <c r="L106" s="14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9"/>
      <c r="C107" s="10"/>
      <c r="D107" s="150" t="s">
        <v>371</v>
      </c>
      <c r="E107" s="151"/>
      <c r="F107" s="151"/>
      <c r="G107" s="151"/>
      <c r="H107" s="151"/>
      <c r="I107" s="151"/>
      <c r="J107" s="152">
        <f>J302</f>
        <v>0</v>
      </c>
      <c r="K107" s="10"/>
      <c r="L107" s="14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5"/>
      <c r="C108" s="9"/>
      <c r="D108" s="146" t="s">
        <v>187</v>
      </c>
      <c r="E108" s="147"/>
      <c r="F108" s="147"/>
      <c r="G108" s="147"/>
      <c r="H108" s="147"/>
      <c r="I108" s="147"/>
      <c r="J108" s="148">
        <f>J304</f>
        <v>0</v>
      </c>
      <c r="K108" s="9"/>
      <c r="L108" s="14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9"/>
      <c r="C109" s="10"/>
      <c r="D109" s="150" t="s">
        <v>372</v>
      </c>
      <c r="E109" s="151"/>
      <c r="F109" s="151"/>
      <c r="G109" s="151"/>
      <c r="H109" s="151"/>
      <c r="I109" s="151"/>
      <c r="J109" s="152">
        <f>J305</f>
        <v>0</v>
      </c>
      <c r="K109" s="10"/>
      <c r="L109" s="14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9"/>
      <c r="C110" s="10"/>
      <c r="D110" s="150" t="s">
        <v>188</v>
      </c>
      <c r="E110" s="151"/>
      <c r="F110" s="151"/>
      <c r="G110" s="151"/>
      <c r="H110" s="151"/>
      <c r="I110" s="151"/>
      <c r="J110" s="152">
        <f>J322</f>
        <v>0</v>
      </c>
      <c r="K110" s="10"/>
      <c r="L110" s="14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9"/>
      <c r="C111" s="10"/>
      <c r="D111" s="150" t="s">
        <v>373</v>
      </c>
      <c r="E111" s="151"/>
      <c r="F111" s="151"/>
      <c r="G111" s="151"/>
      <c r="H111" s="151"/>
      <c r="I111" s="151"/>
      <c r="J111" s="152">
        <f>J339</f>
        <v>0</v>
      </c>
      <c r="K111" s="10"/>
      <c r="L111" s="14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9"/>
      <c r="C112" s="10"/>
      <c r="D112" s="150" t="s">
        <v>190</v>
      </c>
      <c r="E112" s="151"/>
      <c r="F112" s="151"/>
      <c r="G112" s="151"/>
      <c r="H112" s="151"/>
      <c r="I112" s="151"/>
      <c r="J112" s="152">
        <f>J363</f>
        <v>0</v>
      </c>
      <c r="K112" s="10"/>
      <c r="L112" s="14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9"/>
      <c r="C113" s="10"/>
      <c r="D113" s="150" t="s">
        <v>192</v>
      </c>
      <c r="E113" s="151"/>
      <c r="F113" s="151"/>
      <c r="G113" s="151"/>
      <c r="H113" s="151"/>
      <c r="I113" s="151"/>
      <c r="J113" s="152">
        <f>J370</f>
        <v>0</v>
      </c>
      <c r="K113" s="10"/>
      <c r="L113" s="14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9"/>
      <c r="C114" s="10"/>
      <c r="D114" s="150" t="s">
        <v>193</v>
      </c>
      <c r="E114" s="151"/>
      <c r="F114" s="151"/>
      <c r="G114" s="151"/>
      <c r="H114" s="151"/>
      <c r="I114" s="151"/>
      <c r="J114" s="152">
        <f>J374</f>
        <v>0</v>
      </c>
      <c r="K114" s="10"/>
      <c r="L114" s="14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9"/>
      <c r="C115" s="10"/>
      <c r="D115" s="150" t="s">
        <v>374</v>
      </c>
      <c r="E115" s="151"/>
      <c r="F115" s="151"/>
      <c r="G115" s="151"/>
      <c r="H115" s="151"/>
      <c r="I115" s="151"/>
      <c r="J115" s="152">
        <f>J407</f>
        <v>0</v>
      </c>
      <c r="K115" s="10"/>
      <c r="L115" s="14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9"/>
      <c r="C116" s="10"/>
      <c r="D116" s="150" t="s">
        <v>376</v>
      </c>
      <c r="E116" s="151"/>
      <c r="F116" s="151"/>
      <c r="G116" s="151"/>
      <c r="H116" s="151"/>
      <c r="I116" s="151"/>
      <c r="J116" s="152">
        <f>J411</f>
        <v>0</v>
      </c>
      <c r="K116" s="10"/>
      <c r="L116" s="14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9"/>
      <c r="C117" s="10"/>
      <c r="D117" s="150" t="s">
        <v>377</v>
      </c>
      <c r="E117" s="151"/>
      <c r="F117" s="151"/>
      <c r="G117" s="151"/>
      <c r="H117" s="151"/>
      <c r="I117" s="151"/>
      <c r="J117" s="152">
        <f>J421</f>
        <v>0</v>
      </c>
      <c r="K117" s="10"/>
      <c r="L117" s="14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9"/>
      <c r="C118" s="10"/>
      <c r="D118" s="150" t="s">
        <v>378</v>
      </c>
      <c r="E118" s="151"/>
      <c r="F118" s="151"/>
      <c r="G118" s="151"/>
      <c r="H118" s="151"/>
      <c r="I118" s="151"/>
      <c r="J118" s="152">
        <f>J436</f>
        <v>0</v>
      </c>
      <c r="K118" s="10"/>
      <c r="L118" s="14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9"/>
      <c r="C119" s="10"/>
      <c r="D119" s="150" t="s">
        <v>1944</v>
      </c>
      <c r="E119" s="151"/>
      <c r="F119" s="151"/>
      <c r="G119" s="151"/>
      <c r="H119" s="151"/>
      <c r="I119" s="151"/>
      <c r="J119" s="152">
        <f>J448</f>
        <v>0</v>
      </c>
      <c r="K119" s="10"/>
      <c r="L119" s="14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9"/>
      <c r="C120" s="10"/>
      <c r="D120" s="150" t="s">
        <v>379</v>
      </c>
      <c r="E120" s="151"/>
      <c r="F120" s="151"/>
      <c r="G120" s="151"/>
      <c r="H120" s="151"/>
      <c r="I120" s="151"/>
      <c r="J120" s="152">
        <f>J453</f>
        <v>0</v>
      </c>
      <c r="K120" s="10"/>
      <c r="L120" s="14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45"/>
      <c r="C121" s="9"/>
      <c r="D121" s="146" t="s">
        <v>133</v>
      </c>
      <c r="E121" s="147"/>
      <c r="F121" s="147"/>
      <c r="G121" s="147"/>
      <c r="H121" s="147"/>
      <c r="I121" s="147"/>
      <c r="J121" s="148">
        <f>J458</f>
        <v>0</v>
      </c>
      <c r="K121" s="9"/>
      <c r="L121" s="14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57"/>
      <c r="C123" s="58"/>
      <c r="D123" s="58"/>
      <c r="E123" s="58"/>
      <c r="F123" s="58"/>
      <c r="G123" s="58"/>
      <c r="H123" s="58"/>
      <c r="I123" s="58"/>
      <c r="J123" s="58"/>
      <c r="K123" s="58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7" s="2" customFormat="1" ht="6.96" customHeight="1">
      <c r="A127" s="35"/>
      <c r="B127" s="59"/>
      <c r="C127" s="60"/>
      <c r="D127" s="60"/>
      <c r="E127" s="60"/>
      <c r="F127" s="60"/>
      <c r="G127" s="60"/>
      <c r="H127" s="60"/>
      <c r="I127" s="60"/>
      <c r="J127" s="60"/>
      <c r="K127" s="60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24.96" customHeight="1">
      <c r="A128" s="35"/>
      <c r="B128" s="36"/>
      <c r="C128" s="20" t="s">
        <v>137</v>
      </c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5"/>
      <c r="D129" s="35"/>
      <c r="E129" s="35"/>
      <c r="F129" s="35"/>
      <c r="G129" s="35"/>
      <c r="H129" s="35"/>
      <c r="I129" s="35"/>
      <c r="J129" s="35"/>
      <c r="K129" s="35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2" customHeight="1">
      <c r="A130" s="35"/>
      <c r="B130" s="36"/>
      <c r="C130" s="29" t="s">
        <v>16</v>
      </c>
      <c r="D130" s="35"/>
      <c r="E130" s="35"/>
      <c r="F130" s="35"/>
      <c r="G130" s="35"/>
      <c r="H130" s="35"/>
      <c r="I130" s="35"/>
      <c r="J130" s="35"/>
      <c r="K130" s="35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6.5" customHeight="1">
      <c r="A131" s="35"/>
      <c r="B131" s="36"/>
      <c r="C131" s="35"/>
      <c r="D131" s="35"/>
      <c r="E131" s="126" t="str">
        <f>E7</f>
        <v>Šatny pro fotbalisty a obecní dům</v>
      </c>
      <c r="F131" s="29"/>
      <c r="G131" s="29"/>
      <c r="H131" s="29"/>
      <c r="I131" s="35"/>
      <c r="J131" s="35"/>
      <c r="K131" s="35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" customFormat="1" ht="12" customHeight="1">
      <c r="B132" s="19"/>
      <c r="C132" s="29" t="s">
        <v>126</v>
      </c>
      <c r="L132" s="19"/>
    </row>
    <row r="133" s="2" customFormat="1" ht="16.5" customHeight="1">
      <c r="A133" s="35"/>
      <c r="B133" s="36"/>
      <c r="C133" s="35"/>
      <c r="D133" s="35"/>
      <c r="E133" s="126" t="s">
        <v>1942</v>
      </c>
      <c r="F133" s="35"/>
      <c r="G133" s="35"/>
      <c r="H133" s="35"/>
      <c r="I133" s="35"/>
      <c r="J133" s="35"/>
      <c r="K133" s="35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2" customHeight="1">
      <c r="A134" s="35"/>
      <c r="B134" s="36"/>
      <c r="C134" s="29" t="s">
        <v>181</v>
      </c>
      <c r="D134" s="35"/>
      <c r="E134" s="35"/>
      <c r="F134" s="35"/>
      <c r="G134" s="35"/>
      <c r="H134" s="35"/>
      <c r="I134" s="35"/>
      <c r="J134" s="35"/>
      <c r="K134" s="35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6.5" customHeight="1">
      <c r="A135" s="35"/>
      <c r="B135" s="36"/>
      <c r="C135" s="35"/>
      <c r="D135" s="35"/>
      <c r="E135" s="64" t="str">
        <f>E11</f>
        <v>20 - Přístavba obecního domu - stavební část</v>
      </c>
      <c r="F135" s="35"/>
      <c r="G135" s="35"/>
      <c r="H135" s="35"/>
      <c r="I135" s="35"/>
      <c r="J135" s="35"/>
      <c r="K135" s="35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5"/>
      <c r="D136" s="35"/>
      <c r="E136" s="35"/>
      <c r="F136" s="35"/>
      <c r="G136" s="35"/>
      <c r="H136" s="35"/>
      <c r="I136" s="35"/>
      <c r="J136" s="35"/>
      <c r="K136" s="35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2" customHeight="1">
      <c r="A137" s="35"/>
      <c r="B137" s="36"/>
      <c r="C137" s="29" t="s">
        <v>20</v>
      </c>
      <c r="D137" s="35"/>
      <c r="E137" s="35"/>
      <c r="F137" s="24" t="str">
        <f>F14</f>
        <v>Studánka u Aše</v>
      </c>
      <c r="G137" s="35"/>
      <c r="H137" s="35"/>
      <c r="I137" s="29" t="s">
        <v>22</v>
      </c>
      <c r="J137" s="66" t="str">
        <f>IF(J14="","",J14)</f>
        <v>18. 9. 2022</v>
      </c>
      <c r="K137" s="35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6.96" customHeight="1">
      <c r="A138" s="35"/>
      <c r="B138" s="36"/>
      <c r="C138" s="35"/>
      <c r="D138" s="35"/>
      <c r="E138" s="35"/>
      <c r="F138" s="35"/>
      <c r="G138" s="35"/>
      <c r="H138" s="35"/>
      <c r="I138" s="35"/>
      <c r="J138" s="35"/>
      <c r="K138" s="35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5.15" customHeight="1">
      <c r="A139" s="35"/>
      <c r="B139" s="36"/>
      <c r="C139" s="29" t="s">
        <v>24</v>
      </c>
      <c r="D139" s="35"/>
      <c r="E139" s="35"/>
      <c r="F139" s="24" t="str">
        <f>E17</f>
        <v>Město Hranice</v>
      </c>
      <c r="G139" s="35"/>
      <c r="H139" s="35"/>
      <c r="I139" s="29" t="s">
        <v>30</v>
      </c>
      <c r="J139" s="33" t="str">
        <f>E23</f>
        <v>Projekt stav</v>
      </c>
      <c r="K139" s="35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5.15" customHeight="1">
      <c r="A140" s="35"/>
      <c r="B140" s="36"/>
      <c r="C140" s="29" t="s">
        <v>28</v>
      </c>
      <c r="D140" s="35"/>
      <c r="E140" s="35"/>
      <c r="F140" s="24" t="str">
        <f>IF(E20="","",E20)</f>
        <v>Vyplň údaj</v>
      </c>
      <c r="G140" s="35"/>
      <c r="H140" s="35"/>
      <c r="I140" s="29" t="s">
        <v>33</v>
      </c>
      <c r="J140" s="33" t="str">
        <f>E26</f>
        <v>Milan Hájek</v>
      </c>
      <c r="K140" s="35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0.32" customHeight="1">
      <c r="A141" s="35"/>
      <c r="B141" s="36"/>
      <c r="C141" s="35"/>
      <c r="D141" s="35"/>
      <c r="E141" s="35"/>
      <c r="F141" s="35"/>
      <c r="G141" s="35"/>
      <c r="H141" s="35"/>
      <c r="I141" s="35"/>
      <c r="J141" s="35"/>
      <c r="K141" s="35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11" customFormat="1" ht="29.28" customHeight="1">
      <c r="A142" s="153"/>
      <c r="B142" s="154"/>
      <c r="C142" s="155" t="s">
        <v>138</v>
      </c>
      <c r="D142" s="156" t="s">
        <v>61</v>
      </c>
      <c r="E142" s="156" t="s">
        <v>57</v>
      </c>
      <c r="F142" s="156" t="s">
        <v>58</v>
      </c>
      <c r="G142" s="156" t="s">
        <v>139</v>
      </c>
      <c r="H142" s="156" t="s">
        <v>140</v>
      </c>
      <c r="I142" s="156" t="s">
        <v>141</v>
      </c>
      <c r="J142" s="156" t="s">
        <v>130</v>
      </c>
      <c r="K142" s="157" t="s">
        <v>142</v>
      </c>
      <c r="L142" s="158"/>
      <c r="M142" s="83" t="s">
        <v>1</v>
      </c>
      <c r="N142" s="84" t="s">
        <v>40</v>
      </c>
      <c r="O142" s="84" t="s">
        <v>143</v>
      </c>
      <c r="P142" s="84" t="s">
        <v>144</v>
      </c>
      <c r="Q142" s="84" t="s">
        <v>145</v>
      </c>
      <c r="R142" s="84" t="s">
        <v>146</v>
      </c>
      <c r="S142" s="84" t="s">
        <v>147</v>
      </c>
      <c r="T142" s="85" t="s">
        <v>148</v>
      </c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/>
    </row>
    <row r="143" s="2" customFormat="1" ht="22.8" customHeight="1">
      <c r="A143" s="35"/>
      <c r="B143" s="36"/>
      <c r="C143" s="90" t="s">
        <v>149</v>
      </c>
      <c r="D143" s="35"/>
      <c r="E143" s="35"/>
      <c r="F143" s="35"/>
      <c r="G143" s="35"/>
      <c r="H143" s="35"/>
      <c r="I143" s="35"/>
      <c r="J143" s="159">
        <f>BK143</f>
        <v>0</v>
      </c>
      <c r="K143" s="35"/>
      <c r="L143" s="36"/>
      <c r="M143" s="86"/>
      <c r="N143" s="70"/>
      <c r="O143" s="87"/>
      <c r="P143" s="160">
        <f>P144+P304+P458</f>
        <v>0</v>
      </c>
      <c r="Q143" s="87"/>
      <c r="R143" s="160">
        <f>R144+R304+R458</f>
        <v>552.98091087</v>
      </c>
      <c r="S143" s="87"/>
      <c r="T143" s="161">
        <f>T144+T304+T458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75</v>
      </c>
      <c r="AU143" s="16" t="s">
        <v>132</v>
      </c>
      <c r="BK143" s="162">
        <f>BK144+BK304+BK458</f>
        <v>0</v>
      </c>
    </row>
    <row r="144" s="12" customFormat="1" ht="25.92" customHeight="1">
      <c r="A144" s="12"/>
      <c r="B144" s="163"/>
      <c r="C144" s="12"/>
      <c r="D144" s="164" t="s">
        <v>75</v>
      </c>
      <c r="E144" s="165" t="s">
        <v>194</v>
      </c>
      <c r="F144" s="165" t="s">
        <v>195</v>
      </c>
      <c r="G144" s="12"/>
      <c r="H144" s="12"/>
      <c r="I144" s="166"/>
      <c r="J144" s="167">
        <f>BK144</f>
        <v>0</v>
      </c>
      <c r="K144" s="12"/>
      <c r="L144" s="163"/>
      <c r="M144" s="168"/>
      <c r="N144" s="169"/>
      <c r="O144" s="169"/>
      <c r="P144" s="170">
        <f>P145+P157+P165+P203+P214+P217+P281+P302</f>
        <v>0</v>
      </c>
      <c r="Q144" s="169"/>
      <c r="R144" s="170">
        <f>R145+R157+R165+R203+R214+R217+R281+R302</f>
        <v>540.50261961000001</v>
      </c>
      <c r="S144" s="169"/>
      <c r="T144" s="171">
        <f>T145+T157+T165+T203+T214+T217+T281+T302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4" t="s">
        <v>83</v>
      </c>
      <c r="AT144" s="172" t="s">
        <v>75</v>
      </c>
      <c r="AU144" s="172" t="s">
        <v>76</v>
      </c>
      <c r="AY144" s="164" t="s">
        <v>153</v>
      </c>
      <c r="BK144" s="173">
        <f>BK145+BK157+BK165+BK203+BK214+BK217+BK281+BK302</f>
        <v>0</v>
      </c>
    </row>
    <row r="145" s="12" customFormat="1" ht="22.8" customHeight="1">
      <c r="A145" s="12"/>
      <c r="B145" s="163"/>
      <c r="C145" s="12"/>
      <c r="D145" s="164" t="s">
        <v>75</v>
      </c>
      <c r="E145" s="188" t="s">
        <v>83</v>
      </c>
      <c r="F145" s="188" t="s">
        <v>196</v>
      </c>
      <c r="G145" s="12"/>
      <c r="H145" s="12"/>
      <c r="I145" s="166"/>
      <c r="J145" s="189">
        <f>BK145</f>
        <v>0</v>
      </c>
      <c r="K145" s="12"/>
      <c r="L145" s="163"/>
      <c r="M145" s="168"/>
      <c r="N145" s="169"/>
      <c r="O145" s="169"/>
      <c r="P145" s="170">
        <f>SUM(P146:P156)</f>
        <v>0</v>
      </c>
      <c r="Q145" s="169"/>
      <c r="R145" s="170">
        <f>SUM(R146:R156)</f>
        <v>68.063999999999993</v>
      </c>
      <c r="S145" s="169"/>
      <c r="T145" s="171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4" t="s">
        <v>83</v>
      </c>
      <c r="AT145" s="172" t="s">
        <v>75</v>
      </c>
      <c r="AU145" s="172" t="s">
        <v>83</v>
      </c>
      <c r="AY145" s="164" t="s">
        <v>153</v>
      </c>
      <c r="BK145" s="173">
        <f>SUM(BK146:BK156)</f>
        <v>0</v>
      </c>
    </row>
    <row r="146" s="2" customFormat="1" ht="33" customHeight="1">
      <c r="A146" s="35"/>
      <c r="B146" s="174"/>
      <c r="C146" s="175" t="s">
        <v>83</v>
      </c>
      <c r="D146" s="175" t="s">
        <v>154</v>
      </c>
      <c r="E146" s="176" t="s">
        <v>1945</v>
      </c>
      <c r="F146" s="177" t="s">
        <v>1946</v>
      </c>
      <c r="G146" s="178" t="s">
        <v>199</v>
      </c>
      <c r="H146" s="179">
        <v>180.30500000000001</v>
      </c>
      <c r="I146" s="180"/>
      <c r="J146" s="181">
        <f>ROUND(I146*H146,2)</f>
        <v>0</v>
      </c>
      <c r="K146" s="177" t="s">
        <v>173</v>
      </c>
      <c r="L146" s="36"/>
      <c r="M146" s="182" t="s">
        <v>1</v>
      </c>
      <c r="N146" s="183" t="s">
        <v>41</v>
      </c>
      <c r="O146" s="74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6" t="s">
        <v>152</v>
      </c>
      <c r="AT146" s="186" t="s">
        <v>154</v>
      </c>
      <c r="AU146" s="186" t="s">
        <v>85</v>
      </c>
      <c r="AY146" s="16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6" t="s">
        <v>83</v>
      </c>
      <c r="BK146" s="187">
        <f>ROUND(I146*H146,2)</f>
        <v>0</v>
      </c>
      <c r="BL146" s="16" t="s">
        <v>152</v>
      </c>
      <c r="BM146" s="186" t="s">
        <v>1947</v>
      </c>
    </row>
    <row r="147" s="13" customFormat="1">
      <c r="A147" s="13"/>
      <c r="B147" s="195"/>
      <c r="C147" s="13"/>
      <c r="D147" s="196" t="s">
        <v>201</v>
      </c>
      <c r="E147" s="197" t="s">
        <v>1</v>
      </c>
      <c r="F147" s="198" t="s">
        <v>1948</v>
      </c>
      <c r="G147" s="13"/>
      <c r="H147" s="199">
        <v>180.30500000000001</v>
      </c>
      <c r="I147" s="200"/>
      <c r="J147" s="13"/>
      <c r="K147" s="13"/>
      <c r="L147" s="195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201</v>
      </c>
      <c r="AU147" s="197" t="s">
        <v>85</v>
      </c>
      <c r="AV147" s="13" t="s">
        <v>85</v>
      </c>
      <c r="AW147" s="13" t="s">
        <v>32</v>
      </c>
      <c r="AX147" s="13" t="s">
        <v>83</v>
      </c>
      <c r="AY147" s="197" t="s">
        <v>153</v>
      </c>
    </row>
    <row r="148" s="2" customFormat="1" ht="37.8" customHeight="1">
      <c r="A148" s="35"/>
      <c r="B148" s="174"/>
      <c r="C148" s="175" t="s">
        <v>85</v>
      </c>
      <c r="D148" s="175" t="s">
        <v>154</v>
      </c>
      <c r="E148" s="176" t="s">
        <v>400</v>
      </c>
      <c r="F148" s="177" t="s">
        <v>401</v>
      </c>
      <c r="G148" s="178" t="s">
        <v>199</v>
      </c>
      <c r="H148" s="179">
        <v>180.30500000000001</v>
      </c>
      <c r="I148" s="180"/>
      <c r="J148" s="181">
        <f>ROUND(I148*H148,2)</f>
        <v>0</v>
      </c>
      <c r="K148" s="177" t="s">
        <v>173</v>
      </c>
      <c r="L148" s="36"/>
      <c r="M148" s="182" t="s">
        <v>1</v>
      </c>
      <c r="N148" s="183" t="s">
        <v>41</v>
      </c>
      <c r="O148" s="74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152</v>
      </c>
      <c r="AT148" s="186" t="s">
        <v>154</v>
      </c>
      <c r="AU148" s="186" t="s">
        <v>85</v>
      </c>
      <c r="AY148" s="16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83</v>
      </c>
      <c r="BK148" s="187">
        <f>ROUND(I148*H148,2)</f>
        <v>0</v>
      </c>
      <c r="BL148" s="16" t="s">
        <v>152</v>
      </c>
      <c r="BM148" s="186" t="s">
        <v>1949</v>
      </c>
    </row>
    <row r="149" s="2" customFormat="1" ht="16.5" customHeight="1">
      <c r="A149" s="35"/>
      <c r="B149" s="174"/>
      <c r="C149" s="175" t="s">
        <v>169</v>
      </c>
      <c r="D149" s="175" t="s">
        <v>154</v>
      </c>
      <c r="E149" s="176" t="s">
        <v>408</v>
      </c>
      <c r="F149" s="177" t="s">
        <v>409</v>
      </c>
      <c r="G149" s="178" t="s">
        <v>199</v>
      </c>
      <c r="H149" s="179">
        <v>180.30500000000001</v>
      </c>
      <c r="I149" s="180"/>
      <c r="J149" s="181">
        <f>ROUND(I149*H149,2)</f>
        <v>0</v>
      </c>
      <c r="K149" s="177" t="s">
        <v>173</v>
      </c>
      <c r="L149" s="36"/>
      <c r="M149" s="182" t="s">
        <v>1</v>
      </c>
      <c r="N149" s="183" t="s">
        <v>41</v>
      </c>
      <c r="O149" s="74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6" t="s">
        <v>152</v>
      </c>
      <c r="AT149" s="186" t="s">
        <v>154</v>
      </c>
      <c r="AU149" s="186" t="s">
        <v>85</v>
      </c>
      <c r="AY149" s="16" t="s">
        <v>153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6" t="s">
        <v>83</v>
      </c>
      <c r="BK149" s="187">
        <f>ROUND(I149*H149,2)</f>
        <v>0</v>
      </c>
      <c r="BL149" s="16" t="s">
        <v>152</v>
      </c>
      <c r="BM149" s="186" t="s">
        <v>1950</v>
      </c>
    </row>
    <row r="150" s="2" customFormat="1" ht="24.15" customHeight="1">
      <c r="A150" s="35"/>
      <c r="B150" s="174"/>
      <c r="C150" s="175" t="s">
        <v>152</v>
      </c>
      <c r="D150" s="175" t="s">
        <v>154</v>
      </c>
      <c r="E150" s="176" t="s">
        <v>411</v>
      </c>
      <c r="F150" s="177" t="s">
        <v>412</v>
      </c>
      <c r="G150" s="178" t="s">
        <v>199</v>
      </c>
      <c r="H150" s="179">
        <v>34.031999999999996</v>
      </c>
      <c r="I150" s="180"/>
      <c r="J150" s="181">
        <f>ROUND(I150*H150,2)</f>
        <v>0</v>
      </c>
      <c r="K150" s="177" t="s">
        <v>173</v>
      </c>
      <c r="L150" s="36"/>
      <c r="M150" s="182" t="s">
        <v>1</v>
      </c>
      <c r="N150" s="183" t="s">
        <v>41</v>
      </c>
      <c r="O150" s="74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6" t="s">
        <v>152</v>
      </c>
      <c r="AT150" s="186" t="s">
        <v>154</v>
      </c>
      <c r="AU150" s="186" t="s">
        <v>85</v>
      </c>
      <c r="AY150" s="16" t="s">
        <v>153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6" t="s">
        <v>83</v>
      </c>
      <c r="BK150" s="187">
        <f>ROUND(I150*H150,2)</f>
        <v>0</v>
      </c>
      <c r="BL150" s="16" t="s">
        <v>152</v>
      </c>
      <c r="BM150" s="186" t="s">
        <v>1951</v>
      </c>
    </row>
    <row r="151" s="13" customFormat="1">
      <c r="A151" s="13"/>
      <c r="B151" s="195"/>
      <c r="C151" s="13"/>
      <c r="D151" s="196" t="s">
        <v>201</v>
      </c>
      <c r="E151" s="197" t="s">
        <v>1</v>
      </c>
      <c r="F151" s="198" t="s">
        <v>1952</v>
      </c>
      <c r="G151" s="13"/>
      <c r="H151" s="199">
        <v>93.620000000000005</v>
      </c>
      <c r="I151" s="200"/>
      <c r="J151" s="13"/>
      <c r="K151" s="13"/>
      <c r="L151" s="195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7" t="s">
        <v>201</v>
      </c>
      <c r="AU151" s="197" t="s">
        <v>85</v>
      </c>
      <c r="AV151" s="13" t="s">
        <v>85</v>
      </c>
      <c r="AW151" s="13" t="s">
        <v>32</v>
      </c>
      <c r="AX151" s="13" t="s">
        <v>76</v>
      </c>
      <c r="AY151" s="197" t="s">
        <v>153</v>
      </c>
    </row>
    <row r="152" s="13" customFormat="1">
      <c r="A152" s="13"/>
      <c r="B152" s="195"/>
      <c r="C152" s="13"/>
      <c r="D152" s="196" t="s">
        <v>201</v>
      </c>
      <c r="E152" s="197" t="s">
        <v>1</v>
      </c>
      <c r="F152" s="198" t="s">
        <v>1953</v>
      </c>
      <c r="G152" s="13"/>
      <c r="H152" s="199">
        <v>-59.588000000000001</v>
      </c>
      <c r="I152" s="200"/>
      <c r="J152" s="13"/>
      <c r="K152" s="13"/>
      <c r="L152" s="195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201</v>
      </c>
      <c r="AU152" s="197" t="s">
        <v>85</v>
      </c>
      <c r="AV152" s="13" t="s">
        <v>85</v>
      </c>
      <c r="AW152" s="13" t="s">
        <v>32</v>
      </c>
      <c r="AX152" s="13" t="s">
        <v>76</v>
      </c>
      <c r="AY152" s="197" t="s">
        <v>153</v>
      </c>
    </row>
    <row r="153" s="2" customFormat="1" ht="16.5" customHeight="1">
      <c r="A153" s="35"/>
      <c r="B153" s="174"/>
      <c r="C153" s="204" t="s">
        <v>166</v>
      </c>
      <c r="D153" s="204" t="s">
        <v>420</v>
      </c>
      <c r="E153" s="205" t="s">
        <v>421</v>
      </c>
      <c r="F153" s="206" t="s">
        <v>422</v>
      </c>
      <c r="G153" s="207" t="s">
        <v>248</v>
      </c>
      <c r="H153" s="208">
        <v>68.063999999999993</v>
      </c>
      <c r="I153" s="209"/>
      <c r="J153" s="210">
        <f>ROUND(I153*H153,2)</f>
        <v>0</v>
      </c>
      <c r="K153" s="206" t="s">
        <v>173</v>
      </c>
      <c r="L153" s="211"/>
      <c r="M153" s="212" t="s">
        <v>1</v>
      </c>
      <c r="N153" s="213" t="s">
        <v>41</v>
      </c>
      <c r="O153" s="74"/>
      <c r="P153" s="184">
        <f>O153*H153</f>
        <v>0</v>
      </c>
      <c r="Q153" s="184">
        <v>1</v>
      </c>
      <c r="R153" s="184">
        <f>Q153*H153</f>
        <v>68.063999999999993</v>
      </c>
      <c r="S153" s="184">
        <v>0</v>
      </c>
      <c r="T153" s="18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6" t="s">
        <v>235</v>
      </c>
      <c r="AT153" s="186" t="s">
        <v>420</v>
      </c>
      <c r="AU153" s="186" t="s">
        <v>85</v>
      </c>
      <c r="AY153" s="16" t="s">
        <v>153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6" t="s">
        <v>83</v>
      </c>
      <c r="BK153" s="187">
        <f>ROUND(I153*H153,2)</f>
        <v>0</v>
      </c>
      <c r="BL153" s="16" t="s">
        <v>152</v>
      </c>
      <c r="BM153" s="186" t="s">
        <v>1954</v>
      </c>
    </row>
    <row r="154" s="13" customFormat="1">
      <c r="A154" s="13"/>
      <c r="B154" s="195"/>
      <c r="C154" s="13"/>
      <c r="D154" s="196" t="s">
        <v>201</v>
      </c>
      <c r="E154" s="13"/>
      <c r="F154" s="198" t="s">
        <v>1955</v>
      </c>
      <c r="G154" s="13"/>
      <c r="H154" s="199">
        <v>68.063999999999993</v>
      </c>
      <c r="I154" s="200"/>
      <c r="J154" s="13"/>
      <c r="K154" s="13"/>
      <c r="L154" s="195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201</v>
      </c>
      <c r="AU154" s="197" t="s">
        <v>85</v>
      </c>
      <c r="AV154" s="13" t="s">
        <v>85</v>
      </c>
      <c r="AW154" s="13" t="s">
        <v>3</v>
      </c>
      <c r="AX154" s="13" t="s">
        <v>83</v>
      </c>
      <c r="AY154" s="197" t="s">
        <v>153</v>
      </c>
    </row>
    <row r="155" s="2" customFormat="1" ht="24.15" customHeight="1">
      <c r="A155" s="35"/>
      <c r="B155" s="174"/>
      <c r="C155" s="175" t="s">
        <v>225</v>
      </c>
      <c r="D155" s="175" t="s">
        <v>154</v>
      </c>
      <c r="E155" s="176" t="s">
        <v>425</v>
      </c>
      <c r="F155" s="177" t="s">
        <v>426</v>
      </c>
      <c r="G155" s="178" t="s">
        <v>208</v>
      </c>
      <c r="H155" s="179">
        <v>173.37100000000001</v>
      </c>
      <c r="I155" s="180"/>
      <c r="J155" s="181">
        <f>ROUND(I155*H155,2)</f>
        <v>0</v>
      </c>
      <c r="K155" s="177" t="s">
        <v>173</v>
      </c>
      <c r="L155" s="36"/>
      <c r="M155" s="182" t="s">
        <v>1</v>
      </c>
      <c r="N155" s="183" t="s">
        <v>41</v>
      </c>
      <c r="O155" s="74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6" t="s">
        <v>152</v>
      </c>
      <c r="AT155" s="186" t="s">
        <v>154</v>
      </c>
      <c r="AU155" s="186" t="s">
        <v>85</v>
      </c>
      <c r="AY155" s="16" t="s">
        <v>153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6" t="s">
        <v>83</v>
      </c>
      <c r="BK155" s="187">
        <f>ROUND(I155*H155,2)</f>
        <v>0</v>
      </c>
      <c r="BL155" s="16" t="s">
        <v>152</v>
      </c>
      <c r="BM155" s="186" t="s">
        <v>1956</v>
      </c>
    </row>
    <row r="156" s="13" customFormat="1">
      <c r="A156" s="13"/>
      <c r="B156" s="195"/>
      <c r="C156" s="13"/>
      <c r="D156" s="196" t="s">
        <v>201</v>
      </c>
      <c r="E156" s="197" t="s">
        <v>1</v>
      </c>
      <c r="F156" s="198" t="s">
        <v>1957</v>
      </c>
      <c r="G156" s="13"/>
      <c r="H156" s="199">
        <v>173.37100000000001</v>
      </c>
      <c r="I156" s="200"/>
      <c r="J156" s="13"/>
      <c r="K156" s="13"/>
      <c r="L156" s="195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201</v>
      </c>
      <c r="AU156" s="197" t="s">
        <v>85</v>
      </c>
      <c r="AV156" s="13" t="s">
        <v>85</v>
      </c>
      <c r="AW156" s="13" t="s">
        <v>32</v>
      </c>
      <c r="AX156" s="13" t="s">
        <v>83</v>
      </c>
      <c r="AY156" s="197" t="s">
        <v>153</v>
      </c>
    </row>
    <row r="157" s="12" customFormat="1" ht="22.8" customHeight="1">
      <c r="A157" s="12"/>
      <c r="B157" s="163"/>
      <c r="C157" s="12"/>
      <c r="D157" s="164" t="s">
        <v>75</v>
      </c>
      <c r="E157" s="188" t="s">
        <v>85</v>
      </c>
      <c r="F157" s="188" t="s">
        <v>439</v>
      </c>
      <c r="G157" s="12"/>
      <c r="H157" s="12"/>
      <c r="I157" s="166"/>
      <c r="J157" s="189">
        <f>BK157</f>
        <v>0</v>
      </c>
      <c r="K157" s="12"/>
      <c r="L157" s="163"/>
      <c r="M157" s="168"/>
      <c r="N157" s="169"/>
      <c r="O157" s="169"/>
      <c r="P157" s="170">
        <f>SUM(P158:P164)</f>
        <v>0</v>
      </c>
      <c r="Q157" s="169"/>
      <c r="R157" s="170">
        <f>SUM(R158:R164)</f>
        <v>158.61328908000002</v>
      </c>
      <c r="S157" s="169"/>
      <c r="T157" s="171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4" t="s">
        <v>83</v>
      </c>
      <c r="AT157" s="172" t="s">
        <v>75</v>
      </c>
      <c r="AU157" s="172" t="s">
        <v>83</v>
      </c>
      <c r="AY157" s="164" t="s">
        <v>153</v>
      </c>
      <c r="BK157" s="173">
        <f>SUM(BK158:BK164)</f>
        <v>0</v>
      </c>
    </row>
    <row r="158" s="2" customFormat="1" ht="24.15" customHeight="1">
      <c r="A158" s="35"/>
      <c r="B158" s="174"/>
      <c r="C158" s="175" t="s">
        <v>230</v>
      </c>
      <c r="D158" s="175" t="s">
        <v>154</v>
      </c>
      <c r="E158" s="176" t="s">
        <v>445</v>
      </c>
      <c r="F158" s="177" t="s">
        <v>446</v>
      </c>
      <c r="G158" s="178" t="s">
        <v>199</v>
      </c>
      <c r="H158" s="179">
        <v>59.588000000000001</v>
      </c>
      <c r="I158" s="180"/>
      <c r="J158" s="181">
        <f>ROUND(I158*H158,2)</f>
        <v>0</v>
      </c>
      <c r="K158" s="177" t="s">
        <v>173</v>
      </c>
      <c r="L158" s="36"/>
      <c r="M158" s="182" t="s">
        <v>1</v>
      </c>
      <c r="N158" s="183" t="s">
        <v>41</v>
      </c>
      <c r="O158" s="74"/>
      <c r="P158" s="184">
        <f>O158*H158</f>
        <v>0</v>
      </c>
      <c r="Q158" s="184">
        <v>2.5018699999999998</v>
      </c>
      <c r="R158" s="184">
        <f>Q158*H158</f>
        <v>149.08142956</v>
      </c>
      <c r="S158" s="184">
        <v>0</v>
      </c>
      <c r="T158" s="18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6" t="s">
        <v>152</v>
      </c>
      <c r="AT158" s="186" t="s">
        <v>154</v>
      </c>
      <c r="AU158" s="186" t="s">
        <v>85</v>
      </c>
      <c r="AY158" s="16" t="s">
        <v>153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6" t="s">
        <v>83</v>
      </c>
      <c r="BK158" s="187">
        <f>ROUND(I158*H158,2)</f>
        <v>0</v>
      </c>
      <c r="BL158" s="16" t="s">
        <v>152</v>
      </c>
      <c r="BM158" s="186" t="s">
        <v>1958</v>
      </c>
    </row>
    <row r="159" s="13" customFormat="1">
      <c r="A159" s="13"/>
      <c r="B159" s="195"/>
      <c r="C159" s="13"/>
      <c r="D159" s="196" t="s">
        <v>201</v>
      </c>
      <c r="E159" s="197" t="s">
        <v>1</v>
      </c>
      <c r="F159" s="198" t="s">
        <v>1959</v>
      </c>
      <c r="G159" s="13"/>
      <c r="H159" s="199">
        <v>59.588000000000001</v>
      </c>
      <c r="I159" s="200"/>
      <c r="J159" s="13"/>
      <c r="K159" s="13"/>
      <c r="L159" s="195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201</v>
      </c>
      <c r="AU159" s="197" t="s">
        <v>85</v>
      </c>
      <c r="AV159" s="13" t="s">
        <v>85</v>
      </c>
      <c r="AW159" s="13" t="s">
        <v>32</v>
      </c>
      <c r="AX159" s="13" t="s">
        <v>83</v>
      </c>
      <c r="AY159" s="197" t="s">
        <v>153</v>
      </c>
    </row>
    <row r="160" s="2" customFormat="1" ht="16.5" customHeight="1">
      <c r="A160" s="35"/>
      <c r="B160" s="174"/>
      <c r="C160" s="175" t="s">
        <v>235</v>
      </c>
      <c r="D160" s="175" t="s">
        <v>154</v>
      </c>
      <c r="E160" s="176" t="s">
        <v>452</v>
      </c>
      <c r="F160" s="177" t="s">
        <v>453</v>
      </c>
      <c r="G160" s="178" t="s">
        <v>208</v>
      </c>
      <c r="H160" s="179">
        <v>21.068000000000001</v>
      </c>
      <c r="I160" s="180"/>
      <c r="J160" s="181">
        <f>ROUND(I160*H160,2)</f>
        <v>0</v>
      </c>
      <c r="K160" s="177" t="s">
        <v>173</v>
      </c>
      <c r="L160" s="36"/>
      <c r="M160" s="182" t="s">
        <v>1</v>
      </c>
      <c r="N160" s="183" t="s">
        <v>41</v>
      </c>
      <c r="O160" s="74"/>
      <c r="P160" s="184">
        <f>O160*H160</f>
        <v>0</v>
      </c>
      <c r="Q160" s="184">
        <v>0.00247</v>
      </c>
      <c r="R160" s="184">
        <f>Q160*H160</f>
        <v>0.052037960000000001</v>
      </c>
      <c r="S160" s="184">
        <v>0</v>
      </c>
      <c r="T160" s="18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6" t="s">
        <v>152</v>
      </c>
      <c r="AT160" s="186" t="s">
        <v>154</v>
      </c>
      <c r="AU160" s="186" t="s">
        <v>85</v>
      </c>
      <c r="AY160" s="16" t="s">
        <v>153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6" t="s">
        <v>83</v>
      </c>
      <c r="BK160" s="187">
        <f>ROUND(I160*H160,2)</f>
        <v>0</v>
      </c>
      <c r="BL160" s="16" t="s">
        <v>152</v>
      </c>
      <c r="BM160" s="186" t="s">
        <v>1960</v>
      </c>
    </row>
    <row r="161" s="13" customFormat="1">
      <c r="A161" s="13"/>
      <c r="B161" s="195"/>
      <c r="C161" s="13"/>
      <c r="D161" s="196" t="s">
        <v>201</v>
      </c>
      <c r="E161" s="197" t="s">
        <v>1</v>
      </c>
      <c r="F161" s="198" t="s">
        <v>1961</v>
      </c>
      <c r="G161" s="13"/>
      <c r="H161" s="199">
        <v>21.068000000000001</v>
      </c>
      <c r="I161" s="200"/>
      <c r="J161" s="13"/>
      <c r="K161" s="13"/>
      <c r="L161" s="195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201</v>
      </c>
      <c r="AU161" s="197" t="s">
        <v>85</v>
      </c>
      <c r="AV161" s="13" t="s">
        <v>85</v>
      </c>
      <c r="AW161" s="13" t="s">
        <v>32</v>
      </c>
      <c r="AX161" s="13" t="s">
        <v>83</v>
      </c>
      <c r="AY161" s="197" t="s">
        <v>153</v>
      </c>
    </row>
    <row r="162" s="2" customFormat="1" ht="16.5" customHeight="1">
      <c r="A162" s="35"/>
      <c r="B162" s="174"/>
      <c r="C162" s="175" t="s">
        <v>204</v>
      </c>
      <c r="D162" s="175" t="s">
        <v>154</v>
      </c>
      <c r="E162" s="176" t="s">
        <v>457</v>
      </c>
      <c r="F162" s="177" t="s">
        <v>458</v>
      </c>
      <c r="G162" s="178" t="s">
        <v>208</v>
      </c>
      <c r="H162" s="179">
        <v>21.068000000000001</v>
      </c>
      <c r="I162" s="180"/>
      <c r="J162" s="181">
        <f>ROUND(I162*H162,2)</f>
        <v>0</v>
      </c>
      <c r="K162" s="177" t="s">
        <v>173</v>
      </c>
      <c r="L162" s="36"/>
      <c r="M162" s="182" t="s">
        <v>1</v>
      </c>
      <c r="N162" s="183" t="s">
        <v>41</v>
      </c>
      <c r="O162" s="74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6" t="s">
        <v>152</v>
      </c>
      <c r="AT162" s="186" t="s">
        <v>154</v>
      </c>
      <c r="AU162" s="186" t="s">
        <v>85</v>
      </c>
      <c r="AY162" s="16" t="s">
        <v>153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6" t="s">
        <v>83</v>
      </c>
      <c r="BK162" s="187">
        <f>ROUND(I162*H162,2)</f>
        <v>0</v>
      </c>
      <c r="BL162" s="16" t="s">
        <v>152</v>
      </c>
      <c r="BM162" s="186" t="s">
        <v>1962</v>
      </c>
    </row>
    <row r="163" s="2" customFormat="1" ht="21.75" customHeight="1">
      <c r="A163" s="35"/>
      <c r="B163" s="174"/>
      <c r="C163" s="175" t="s">
        <v>88</v>
      </c>
      <c r="D163" s="175" t="s">
        <v>154</v>
      </c>
      <c r="E163" s="176" t="s">
        <v>1963</v>
      </c>
      <c r="F163" s="177" t="s">
        <v>1964</v>
      </c>
      <c r="G163" s="178" t="s">
        <v>248</v>
      </c>
      <c r="H163" s="179">
        <v>8.9380000000000006</v>
      </c>
      <c r="I163" s="180"/>
      <c r="J163" s="181">
        <f>ROUND(I163*H163,2)</f>
        <v>0</v>
      </c>
      <c r="K163" s="177" t="s">
        <v>173</v>
      </c>
      <c r="L163" s="36"/>
      <c r="M163" s="182" t="s">
        <v>1</v>
      </c>
      <c r="N163" s="183" t="s">
        <v>41</v>
      </c>
      <c r="O163" s="74"/>
      <c r="P163" s="184">
        <f>O163*H163</f>
        <v>0</v>
      </c>
      <c r="Q163" s="184">
        <v>1.0606199999999999</v>
      </c>
      <c r="R163" s="184">
        <f>Q163*H163</f>
        <v>9.4798215599999995</v>
      </c>
      <c r="S163" s="184">
        <v>0</v>
      </c>
      <c r="T163" s="18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6" t="s">
        <v>152</v>
      </c>
      <c r="AT163" s="186" t="s">
        <v>154</v>
      </c>
      <c r="AU163" s="186" t="s">
        <v>85</v>
      </c>
      <c r="AY163" s="16" t="s">
        <v>153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6" t="s">
        <v>83</v>
      </c>
      <c r="BK163" s="187">
        <f>ROUND(I163*H163,2)</f>
        <v>0</v>
      </c>
      <c r="BL163" s="16" t="s">
        <v>152</v>
      </c>
      <c r="BM163" s="186" t="s">
        <v>1965</v>
      </c>
    </row>
    <row r="164" s="13" customFormat="1">
      <c r="A164" s="13"/>
      <c r="B164" s="195"/>
      <c r="C164" s="13"/>
      <c r="D164" s="196" t="s">
        <v>201</v>
      </c>
      <c r="E164" s="197" t="s">
        <v>1</v>
      </c>
      <c r="F164" s="198" t="s">
        <v>1966</v>
      </c>
      <c r="G164" s="13"/>
      <c r="H164" s="199">
        <v>8.9380000000000006</v>
      </c>
      <c r="I164" s="200"/>
      <c r="J164" s="13"/>
      <c r="K164" s="13"/>
      <c r="L164" s="195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201</v>
      </c>
      <c r="AU164" s="197" t="s">
        <v>85</v>
      </c>
      <c r="AV164" s="13" t="s">
        <v>85</v>
      </c>
      <c r="AW164" s="13" t="s">
        <v>32</v>
      </c>
      <c r="AX164" s="13" t="s">
        <v>83</v>
      </c>
      <c r="AY164" s="197" t="s">
        <v>153</v>
      </c>
    </row>
    <row r="165" s="12" customFormat="1" ht="22.8" customHeight="1">
      <c r="A165" s="12"/>
      <c r="B165" s="163"/>
      <c r="C165" s="12"/>
      <c r="D165" s="164" t="s">
        <v>75</v>
      </c>
      <c r="E165" s="188" t="s">
        <v>169</v>
      </c>
      <c r="F165" s="188" t="s">
        <v>508</v>
      </c>
      <c r="G165" s="12"/>
      <c r="H165" s="12"/>
      <c r="I165" s="166"/>
      <c r="J165" s="189">
        <f>BK165</f>
        <v>0</v>
      </c>
      <c r="K165" s="12"/>
      <c r="L165" s="163"/>
      <c r="M165" s="168"/>
      <c r="N165" s="169"/>
      <c r="O165" s="169"/>
      <c r="P165" s="170">
        <f>SUM(P166:P202)</f>
        <v>0</v>
      </c>
      <c r="Q165" s="169"/>
      <c r="R165" s="170">
        <f>SUM(R166:R202)</f>
        <v>162.33628395</v>
      </c>
      <c r="S165" s="169"/>
      <c r="T165" s="171">
        <f>SUM(T166:T202)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4" t="s">
        <v>83</v>
      </c>
      <c r="AT165" s="172" t="s">
        <v>75</v>
      </c>
      <c r="AU165" s="172" t="s">
        <v>83</v>
      </c>
      <c r="AY165" s="164" t="s">
        <v>153</v>
      </c>
      <c r="BK165" s="173">
        <f>SUM(BK166:BK202)</f>
        <v>0</v>
      </c>
    </row>
    <row r="166" s="2" customFormat="1" ht="16.5" customHeight="1">
      <c r="A166" s="35"/>
      <c r="B166" s="174"/>
      <c r="C166" s="175" t="s">
        <v>250</v>
      </c>
      <c r="D166" s="175" t="s">
        <v>154</v>
      </c>
      <c r="E166" s="176" t="s">
        <v>1967</v>
      </c>
      <c r="F166" s="177" t="s">
        <v>1968</v>
      </c>
      <c r="G166" s="178" t="s">
        <v>199</v>
      </c>
      <c r="H166" s="179">
        <v>60.170000000000002</v>
      </c>
      <c r="I166" s="180"/>
      <c r="J166" s="181">
        <f>ROUND(I166*H166,2)</f>
        <v>0</v>
      </c>
      <c r="K166" s="177" t="s">
        <v>173</v>
      </c>
      <c r="L166" s="36"/>
      <c r="M166" s="182" t="s">
        <v>1</v>
      </c>
      <c r="N166" s="183" t="s">
        <v>41</v>
      </c>
      <c r="O166" s="74"/>
      <c r="P166" s="184">
        <f>O166*H166</f>
        <v>0</v>
      </c>
      <c r="Q166" s="184">
        <v>2.5018699999999998</v>
      </c>
      <c r="R166" s="184">
        <f>Q166*H166</f>
        <v>150.53751789999998</v>
      </c>
      <c r="S166" s="184">
        <v>0</v>
      </c>
      <c r="T166" s="18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6" t="s">
        <v>152</v>
      </c>
      <c r="AT166" s="186" t="s">
        <v>154</v>
      </c>
      <c r="AU166" s="186" t="s">
        <v>85</v>
      </c>
      <c r="AY166" s="16" t="s">
        <v>153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6" t="s">
        <v>83</v>
      </c>
      <c r="BK166" s="187">
        <f>ROUND(I166*H166,2)</f>
        <v>0</v>
      </c>
      <c r="BL166" s="16" t="s">
        <v>152</v>
      </c>
      <c r="BM166" s="186" t="s">
        <v>1969</v>
      </c>
    </row>
    <row r="167" s="13" customFormat="1">
      <c r="A167" s="13"/>
      <c r="B167" s="195"/>
      <c r="C167" s="13"/>
      <c r="D167" s="196" t="s">
        <v>201</v>
      </c>
      <c r="E167" s="197" t="s">
        <v>1</v>
      </c>
      <c r="F167" s="198" t="s">
        <v>1970</v>
      </c>
      <c r="G167" s="13"/>
      <c r="H167" s="199">
        <v>43.567999999999998</v>
      </c>
      <c r="I167" s="200"/>
      <c r="J167" s="13"/>
      <c r="K167" s="13"/>
      <c r="L167" s="195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201</v>
      </c>
      <c r="AU167" s="197" t="s">
        <v>85</v>
      </c>
      <c r="AV167" s="13" t="s">
        <v>85</v>
      </c>
      <c r="AW167" s="13" t="s">
        <v>32</v>
      </c>
      <c r="AX167" s="13" t="s">
        <v>76</v>
      </c>
      <c r="AY167" s="197" t="s">
        <v>153</v>
      </c>
    </row>
    <row r="168" s="13" customFormat="1">
      <c r="A168" s="13"/>
      <c r="B168" s="195"/>
      <c r="C168" s="13"/>
      <c r="D168" s="196" t="s">
        <v>201</v>
      </c>
      <c r="E168" s="197" t="s">
        <v>1</v>
      </c>
      <c r="F168" s="198" t="s">
        <v>1971</v>
      </c>
      <c r="G168" s="13"/>
      <c r="H168" s="199">
        <v>-7.9029999999999996</v>
      </c>
      <c r="I168" s="200"/>
      <c r="J168" s="13"/>
      <c r="K168" s="13"/>
      <c r="L168" s="195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201</v>
      </c>
      <c r="AU168" s="197" t="s">
        <v>85</v>
      </c>
      <c r="AV168" s="13" t="s">
        <v>85</v>
      </c>
      <c r="AW168" s="13" t="s">
        <v>32</v>
      </c>
      <c r="AX168" s="13" t="s">
        <v>76</v>
      </c>
      <c r="AY168" s="197" t="s">
        <v>153</v>
      </c>
    </row>
    <row r="169" s="13" customFormat="1">
      <c r="A169" s="13"/>
      <c r="B169" s="195"/>
      <c r="C169" s="13"/>
      <c r="D169" s="196" t="s">
        <v>201</v>
      </c>
      <c r="E169" s="197" t="s">
        <v>1</v>
      </c>
      <c r="F169" s="198" t="s">
        <v>1972</v>
      </c>
      <c r="G169" s="13"/>
      <c r="H169" s="199">
        <v>4.8899999999999997</v>
      </c>
      <c r="I169" s="200"/>
      <c r="J169" s="13"/>
      <c r="K169" s="13"/>
      <c r="L169" s="195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7" t="s">
        <v>201</v>
      </c>
      <c r="AU169" s="197" t="s">
        <v>85</v>
      </c>
      <c r="AV169" s="13" t="s">
        <v>85</v>
      </c>
      <c r="AW169" s="13" t="s">
        <v>32</v>
      </c>
      <c r="AX169" s="13" t="s">
        <v>76</v>
      </c>
      <c r="AY169" s="197" t="s">
        <v>153</v>
      </c>
    </row>
    <row r="170" s="13" customFormat="1">
      <c r="A170" s="13"/>
      <c r="B170" s="195"/>
      <c r="C170" s="13"/>
      <c r="D170" s="196" t="s">
        <v>201</v>
      </c>
      <c r="E170" s="197" t="s">
        <v>1</v>
      </c>
      <c r="F170" s="198" t="s">
        <v>1973</v>
      </c>
      <c r="G170" s="13"/>
      <c r="H170" s="199">
        <v>-0.45000000000000001</v>
      </c>
      <c r="I170" s="200"/>
      <c r="J170" s="13"/>
      <c r="K170" s="13"/>
      <c r="L170" s="195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7" t="s">
        <v>201</v>
      </c>
      <c r="AU170" s="197" t="s">
        <v>85</v>
      </c>
      <c r="AV170" s="13" t="s">
        <v>85</v>
      </c>
      <c r="AW170" s="13" t="s">
        <v>32</v>
      </c>
      <c r="AX170" s="13" t="s">
        <v>76</v>
      </c>
      <c r="AY170" s="197" t="s">
        <v>153</v>
      </c>
    </row>
    <row r="171" s="13" customFormat="1">
      <c r="A171" s="13"/>
      <c r="B171" s="195"/>
      <c r="C171" s="13"/>
      <c r="D171" s="196" t="s">
        <v>201</v>
      </c>
      <c r="E171" s="197" t="s">
        <v>1</v>
      </c>
      <c r="F171" s="198" t="s">
        <v>1974</v>
      </c>
      <c r="G171" s="13"/>
      <c r="H171" s="199">
        <v>22.084</v>
      </c>
      <c r="I171" s="200"/>
      <c r="J171" s="13"/>
      <c r="K171" s="13"/>
      <c r="L171" s="195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7" t="s">
        <v>201</v>
      </c>
      <c r="AU171" s="197" t="s">
        <v>85</v>
      </c>
      <c r="AV171" s="13" t="s">
        <v>85</v>
      </c>
      <c r="AW171" s="13" t="s">
        <v>32</v>
      </c>
      <c r="AX171" s="13" t="s">
        <v>76</v>
      </c>
      <c r="AY171" s="197" t="s">
        <v>153</v>
      </c>
    </row>
    <row r="172" s="13" customFormat="1">
      <c r="A172" s="13"/>
      <c r="B172" s="195"/>
      <c r="C172" s="13"/>
      <c r="D172" s="196" t="s">
        <v>201</v>
      </c>
      <c r="E172" s="197" t="s">
        <v>1</v>
      </c>
      <c r="F172" s="198" t="s">
        <v>1975</v>
      </c>
      <c r="G172" s="13"/>
      <c r="H172" s="199">
        <v>-2.0190000000000001</v>
      </c>
      <c r="I172" s="200"/>
      <c r="J172" s="13"/>
      <c r="K172" s="13"/>
      <c r="L172" s="195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201</v>
      </c>
      <c r="AU172" s="197" t="s">
        <v>85</v>
      </c>
      <c r="AV172" s="13" t="s">
        <v>85</v>
      </c>
      <c r="AW172" s="13" t="s">
        <v>32</v>
      </c>
      <c r="AX172" s="13" t="s">
        <v>76</v>
      </c>
      <c r="AY172" s="197" t="s">
        <v>153</v>
      </c>
    </row>
    <row r="173" s="2" customFormat="1" ht="24.15" customHeight="1">
      <c r="A173" s="35"/>
      <c r="B173" s="174"/>
      <c r="C173" s="175" t="s">
        <v>255</v>
      </c>
      <c r="D173" s="175" t="s">
        <v>154</v>
      </c>
      <c r="E173" s="176" t="s">
        <v>1976</v>
      </c>
      <c r="F173" s="177" t="s">
        <v>1977</v>
      </c>
      <c r="G173" s="178" t="s">
        <v>208</v>
      </c>
      <c r="H173" s="179">
        <v>530.51499999999999</v>
      </c>
      <c r="I173" s="180"/>
      <c r="J173" s="181">
        <f>ROUND(I173*H173,2)</f>
        <v>0</v>
      </c>
      <c r="K173" s="177" t="s">
        <v>173</v>
      </c>
      <c r="L173" s="36"/>
      <c r="M173" s="182" t="s">
        <v>1</v>
      </c>
      <c r="N173" s="183" t="s">
        <v>41</v>
      </c>
      <c r="O173" s="74"/>
      <c r="P173" s="184">
        <f>O173*H173</f>
        <v>0</v>
      </c>
      <c r="Q173" s="184">
        <v>0.0027499999999999998</v>
      </c>
      <c r="R173" s="184">
        <f>Q173*H173</f>
        <v>1.4589162499999999</v>
      </c>
      <c r="S173" s="184">
        <v>0</v>
      </c>
      <c r="T173" s="18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6" t="s">
        <v>152</v>
      </c>
      <c r="AT173" s="186" t="s">
        <v>154</v>
      </c>
      <c r="AU173" s="186" t="s">
        <v>85</v>
      </c>
      <c r="AY173" s="16" t="s">
        <v>153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6" t="s">
        <v>83</v>
      </c>
      <c r="BK173" s="187">
        <f>ROUND(I173*H173,2)</f>
        <v>0</v>
      </c>
      <c r="BL173" s="16" t="s">
        <v>152</v>
      </c>
      <c r="BM173" s="186" t="s">
        <v>1978</v>
      </c>
    </row>
    <row r="174" s="13" customFormat="1">
      <c r="A174" s="13"/>
      <c r="B174" s="195"/>
      <c r="C174" s="13"/>
      <c r="D174" s="196" t="s">
        <v>201</v>
      </c>
      <c r="E174" s="197" t="s">
        <v>1</v>
      </c>
      <c r="F174" s="198" t="s">
        <v>1979</v>
      </c>
      <c r="G174" s="13"/>
      <c r="H174" s="199">
        <v>348.54399999999998</v>
      </c>
      <c r="I174" s="200"/>
      <c r="J174" s="13"/>
      <c r="K174" s="13"/>
      <c r="L174" s="195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7" t="s">
        <v>201</v>
      </c>
      <c r="AU174" s="197" t="s">
        <v>85</v>
      </c>
      <c r="AV174" s="13" t="s">
        <v>85</v>
      </c>
      <c r="AW174" s="13" t="s">
        <v>32</v>
      </c>
      <c r="AX174" s="13" t="s">
        <v>76</v>
      </c>
      <c r="AY174" s="197" t="s">
        <v>153</v>
      </c>
    </row>
    <row r="175" s="13" customFormat="1">
      <c r="A175" s="13"/>
      <c r="B175" s="195"/>
      <c r="C175" s="13"/>
      <c r="D175" s="196" t="s">
        <v>201</v>
      </c>
      <c r="E175" s="197" t="s">
        <v>1</v>
      </c>
      <c r="F175" s="198" t="s">
        <v>1980</v>
      </c>
      <c r="G175" s="13"/>
      <c r="H175" s="199">
        <v>-63.219999999999999</v>
      </c>
      <c r="I175" s="200"/>
      <c r="J175" s="13"/>
      <c r="K175" s="13"/>
      <c r="L175" s="195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201</v>
      </c>
      <c r="AU175" s="197" t="s">
        <v>85</v>
      </c>
      <c r="AV175" s="13" t="s">
        <v>85</v>
      </c>
      <c r="AW175" s="13" t="s">
        <v>32</v>
      </c>
      <c r="AX175" s="13" t="s">
        <v>76</v>
      </c>
      <c r="AY175" s="197" t="s">
        <v>153</v>
      </c>
    </row>
    <row r="176" s="13" customFormat="1">
      <c r="A176" s="13"/>
      <c r="B176" s="195"/>
      <c r="C176" s="13"/>
      <c r="D176" s="196" t="s">
        <v>201</v>
      </c>
      <c r="E176" s="197" t="s">
        <v>1</v>
      </c>
      <c r="F176" s="198" t="s">
        <v>1981</v>
      </c>
      <c r="G176" s="13"/>
      <c r="H176" s="199">
        <v>14.355</v>
      </c>
      <c r="I176" s="200"/>
      <c r="J176" s="13"/>
      <c r="K176" s="13"/>
      <c r="L176" s="195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201</v>
      </c>
      <c r="AU176" s="197" t="s">
        <v>85</v>
      </c>
      <c r="AV176" s="13" t="s">
        <v>85</v>
      </c>
      <c r="AW176" s="13" t="s">
        <v>32</v>
      </c>
      <c r="AX176" s="13" t="s">
        <v>76</v>
      </c>
      <c r="AY176" s="197" t="s">
        <v>153</v>
      </c>
    </row>
    <row r="177" s="13" customFormat="1">
      <c r="A177" s="13"/>
      <c r="B177" s="195"/>
      <c r="C177" s="13"/>
      <c r="D177" s="196" t="s">
        <v>201</v>
      </c>
      <c r="E177" s="197" t="s">
        <v>1</v>
      </c>
      <c r="F177" s="198" t="s">
        <v>1982</v>
      </c>
      <c r="G177" s="13"/>
      <c r="H177" s="199">
        <v>65.195999999999998</v>
      </c>
      <c r="I177" s="200"/>
      <c r="J177" s="13"/>
      <c r="K177" s="13"/>
      <c r="L177" s="195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201</v>
      </c>
      <c r="AU177" s="197" t="s">
        <v>85</v>
      </c>
      <c r="AV177" s="13" t="s">
        <v>85</v>
      </c>
      <c r="AW177" s="13" t="s">
        <v>32</v>
      </c>
      <c r="AX177" s="13" t="s">
        <v>76</v>
      </c>
      <c r="AY177" s="197" t="s">
        <v>153</v>
      </c>
    </row>
    <row r="178" s="13" customFormat="1">
      <c r="A178" s="13"/>
      <c r="B178" s="195"/>
      <c r="C178" s="13"/>
      <c r="D178" s="196" t="s">
        <v>201</v>
      </c>
      <c r="E178" s="197" t="s">
        <v>1</v>
      </c>
      <c r="F178" s="198" t="s">
        <v>1973</v>
      </c>
      <c r="G178" s="13"/>
      <c r="H178" s="199">
        <v>-0.45000000000000001</v>
      </c>
      <c r="I178" s="200"/>
      <c r="J178" s="13"/>
      <c r="K178" s="13"/>
      <c r="L178" s="195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7" t="s">
        <v>201</v>
      </c>
      <c r="AU178" s="197" t="s">
        <v>85</v>
      </c>
      <c r="AV178" s="13" t="s">
        <v>85</v>
      </c>
      <c r="AW178" s="13" t="s">
        <v>32</v>
      </c>
      <c r="AX178" s="13" t="s">
        <v>76</v>
      </c>
      <c r="AY178" s="197" t="s">
        <v>153</v>
      </c>
    </row>
    <row r="179" s="13" customFormat="1">
      <c r="A179" s="13"/>
      <c r="B179" s="195"/>
      <c r="C179" s="13"/>
      <c r="D179" s="196" t="s">
        <v>201</v>
      </c>
      <c r="E179" s="197" t="s">
        <v>1</v>
      </c>
      <c r="F179" s="198" t="s">
        <v>1983</v>
      </c>
      <c r="G179" s="13"/>
      <c r="H179" s="199">
        <v>1.425</v>
      </c>
      <c r="I179" s="200"/>
      <c r="J179" s="13"/>
      <c r="K179" s="13"/>
      <c r="L179" s="195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7" t="s">
        <v>201</v>
      </c>
      <c r="AU179" s="197" t="s">
        <v>85</v>
      </c>
      <c r="AV179" s="13" t="s">
        <v>85</v>
      </c>
      <c r="AW179" s="13" t="s">
        <v>32</v>
      </c>
      <c r="AX179" s="13" t="s">
        <v>76</v>
      </c>
      <c r="AY179" s="197" t="s">
        <v>153</v>
      </c>
    </row>
    <row r="180" s="13" customFormat="1">
      <c r="A180" s="13"/>
      <c r="B180" s="195"/>
      <c r="C180" s="13"/>
      <c r="D180" s="196" t="s">
        <v>201</v>
      </c>
      <c r="E180" s="197" t="s">
        <v>1</v>
      </c>
      <c r="F180" s="198" t="s">
        <v>1984</v>
      </c>
      <c r="G180" s="13"/>
      <c r="H180" s="199">
        <v>176.66999999999999</v>
      </c>
      <c r="I180" s="200"/>
      <c r="J180" s="13"/>
      <c r="K180" s="13"/>
      <c r="L180" s="195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201</v>
      </c>
      <c r="AU180" s="197" t="s">
        <v>85</v>
      </c>
      <c r="AV180" s="13" t="s">
        <v>85</v>
      </c>
      <c r="AW180" s="13" t="s">
        <v>32</v>
      </c>
      <c r="AX180" s="13" t="s">
        <v>76</v>
      </c>
      <c r="AY180" s="197" t="s">
        <v>153</v>
      </c>
    </row>
    <row r="181" s="13" customFormat="1">
      <c r="A181" s="13"/>
      <c r="B181" s="195"/>
      <c r="C181" s="13"/>
      <c r="D181" s="196" t="s">
        <v>201</v>
      </c>
      <c r="E181" s="197" t="s">
        <v>1</v>
      </c>
      <c r="F181" s="198" t="s">
        <v>1985</v>
      </c>
      <c r="G181" s="13"/>
      <c r="H181" s="199">
        <v>-16.155000000000001</v>
      </c>
      <c r="I181" s="200"/>
      <c r="J181" s="13"/>
      <c r="K181" s="13"/>
      <c r="L181" s="195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7" t="s">
        <v>201</v>
      </c>
      <c r="AU181" s="197" t="s">
        <v>85</v>
      </c>
      <c r="AV181" s="13" t="s">
        <v>85</v>
      </c>
      <c r="AW181" s="13" t="s">
        <v>32</v>
      </c>
      <c r="AX181" s="13" t="s">
        <v>76</v>
      </c>
      <c r="AY181" s="197" t="s">
        <v>153</v>
      </c>
    </row>
    <row r="182" s="13" customFormat="1">
      <c r="A182" s="13"/>
      <c r="B182" s="195"/>
      <c r="C182" s="13"/>
      <c r="D182" s="196" t="s">
        <v>201</v>
      </c>
      <c r="E182" s="197" t="s">
        <v>1</v>
      </c>
      <c r="F182" s="198" t="s">
        <v>1986</v>
      </c>
      <c r="G182" s="13"/>
      <c r="H182" s="199">
        <v>4.1500000000000004</v>
      </c>
      <c r="I182" s="200"/>
      <c r="J182" s="13"/>
      <c r="K182" s="13"/>
      <c r="L182" s="195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7" t="s">
        <v>201</v>
      </c>
      <c r="AU182" s="197" t="s">
        <v>85</v>
      </c>
      <c r="AV182" s="13" t="s">
        <v>85</v>
      </c>
      <c r="AW182" s="13" t="s">
        <v>32</v>
      </c>
      <c r="AX182" s="13" t="s">
        <v>76</v>
      </c>
      <c r="AY182" s="197" t="s">
        <v>153</v>
      </c>
    </row>
    <row r="183" s="2" customFormat="1" ht="24.15" customHeight="1">
      <c r="A183" s="35"/>
      <c r="B183" s="174"/>
      <c r="C183" s="175" t="s">
        <v>259</v>
      </c>
      <c r="D183" s="175" t="s">
        <v>154</v>
      </c>
      <c r="E183" s="176" t="s">
        <v>1987</v>
      </c>
      <c r="F183" s="177" t="s">
        <v>1988</v>
      </c>
      <c r="G183" s="178" t="s">
        <v>208</v>
      </c>
      <c r="H183" s="179">
        <v>530.51499999999999</v>
      </c>
      <c r="I183" s="180"/>
      <c r="J183" s="181">
        <f>ROUND(I183*H183,2)</f>
        <v>0</v>
      </c>
      <c r="K183" s="177" t="s">
        <v>173</v>
      </c>
      <c r="L183" s="36"/>
      <c r="M183" s="182" t="s">
        <v>1</v>
      </c>
      <c r="N183" s="183" t="s">
        <v>41</v>
      </c>
      <c r="O183" s="74"/>
      <c r="P183" s="184">
        <f>O183*H183</f>
        <v>0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6" t="s">
        <v>152</v>
      </c>
      <c r="AT183" s="186" t="s">
        <v>154</v>
      </c>
      <c r="AU183" s="186" t="s">
        <v>85</v>
      </c>
      <c r="AY183" s="16" t="s">
        <v>153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6" t="s">
        <v>83</v>
      </c>
      <c r="BK183" s="187">
        <f>ROUND(I183*H183,2)</f>
        <v>0</v>
      </c>
      <c r="BL183" s="16" t="s">
        <v>152</v>
      </c>
      <c r="BM183" s="186" t="s">
        <v>1989</v>
      </c>
    </row>
    <row r="184" s="2" customFormat="1" ht="24.15" customHeight="1">
      <c r="A184" s="35"/>
      <c r="B184" s="174"/>
      <c r="C184" s="175" t="s">
        <v>263</v>
      </c>
      <c r="D184" s="175" t="s">
        <v>154</v>
      </c>
      <c r="E184" s="176" t="s">
        <v>1990</v>
      </c>
      <c r="F184" s="177" t="s">
        <v>1991</v>
      </c>
      <c r="G184" s="178" t="s">
        <v>208</v>
      </c>
      <c r="H184" s="179">
        <v>306.17000000000002</v>
      </c>
      <c r="I184" s="180"/>
      <c r="J184" s="181">
        <f>ROUND(I184*H184,2)</f>
        <v>0</v>
      </c>
      <c r="K184" s="177" t="s">
        <v>173</v>
      </c>
      <c r="L184" s="36"/>
      <c r="M184" s="182" t="s">
        <v>1</v>
      </c>
      <c r="N184" s="183" t="s">
        <v>41</v>
      </c>
      <c r="O184" s="74"/>
      <c r="P184" s="184">
        <f>O184*H184</f>
        <v>0</v>
      </c>
      <c r="Q184" s="184">
        <v>0.0025000000000000001</v>
      </c>
      <c r="R184" s="184">
        <f>Q184*H184</f>
        <v>0.76542500000000002</v>
      </c>
      <c r="S184" s="184">
        <v>0</v>
      </c>
      <c r="T184" s="18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6" t="s">
        <v>152</v>
      </c>
      <c r="AT184" s="186" t="s">
        <v>154</v>
      </c>
      <c r="AU184" s="186" t="s">
        <v>85</v>
      </c>
      <c r="AY184" s="16" t="s">
        <v>153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6" t="s">
        <v>83</v>
      </c>
      <c r="BK184" s="187">
        <f>ROUND(I184*H184,2)</f>
        <v>0</v>
      </c>
      <c r="BL184" s="16" t="s">
        <v>152</v>
      </c>
      <c r="BM184" s="186" t="s">
        <v>1992</v>
      </c>
    </row>
    <row r="185" s="13" customFormat="1">
      <c r="A185" s="13"/>
      <c r="B185" s="195"/>
      <c r="C185" s="13"/>
      <c r="D185" s="196" t="s">
        <v>201</v>
      </c>
      <c r="E185" s="197" t="s">
        <v>1</v>
      </c>
      <c r="F185" s="198" t="s">
        <v>1993</v>
      </c>
      <c r="G185" s="13"/>
      <c r="H185" s="199">
        <v>174.27199999999999</v>
      </c>
      <c r="I185" s="200"/>
      <c r="J185" s="13"/>
      <c r="K185" s="13"/>
      <c r="L185" s="195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7" t="s">
        <v>201</v>
      </c>
      <c r="AU185" s="197" t="s">
        <v>85</v>
      </c>
      <c r="AV185" s="13" t="s">
        <v>85</v>
      </c>
      <c r="AW185" s="13" t="s">
        <v>32</v>
      </c>
      <c r="AX185" s="13" t="s">
        <v>76</v>
      </c>
      <c r="AY185" s="197" t="s">
        <v>153</v>
      </c>
    </row>
    <row r="186" s="13" customFormat="1">
      <c r="A186" s="13"/>
      <c r="B186" s="195"/>
      <c r="C186" s="13"/>
      <c r="D186" s="196" t="s">
        <v>201</v>
      </c>
      <c r="E186" s="197" t="s">
        <v>1</v>
      </c>
      <c r="F186" s="198" t="s">
        <v>1994</v>
      </c>
      <c r="G186" s="13"/>
      <c r="H186" s="199">
        <v>-31.609999999999999</v>
      </c>
      <c r="I186" s="200"/>
      <c r="J186" s="13"/>
      <c r="K186" s="13"/>
      <c r="L186" s="195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201</v>
      </c>
      <c r="AU186" s="197" t="s">
        <v>85</v>
      </c>
      <c r="AV186" s="13" t="s">
        <v>85</v>
      </c>
      <c r="AW186" s="13" t="s">
        <v>32</v>
      </c>
      <c r="AX186" s="13" t="s">
        <v>76</v>
      </c>
      <c r="AY186" s="197" t="s">
        <v>153</v>
      </c>
    </row>
    <row r="187" s="13" customFormat="1">
      <c r="A187" s="13"/>
      <c r="B187" s="195"/>
      <c r="C187" s="13"/>
      <c r="D187" s="196" t="s">
        <v>201</v>
      </c>
      <c r="E187" s="197" t="s">
        <v>1</v>
      </c>
      <c r="F187" s="198" t="s">
        <v>1981</v>
      </c>
      <c r="G187" s="13"/>
      <c r="H187" s="199">
        <v>14.355</v>
      </c>
      <c r="I187" s="200"/>
      <c r="J187" s="13"/>
      <c r="K187" s="13"/>
      <c r="L187" s="195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201</v>
      </c>
      <c r="AU187" s="197" t="s">
        <v>85</v>
      </c>
      <c r="AV187" s="13" t="s">
        <v>85</v>
      </c>
      <c r="AW187" s="13" t="s">
        <v>32</v>
      </c>
      <c r="AX187" s="13" t="s">
        <v>76</v>
      </c>
      <c r="AY187" s="197" t="s">
        <v>153</v>
      </c>
    </row>
    <row r="188" s="13" customFormat="1">
      <c r="A188" s="13"/>
      <c r="B188" s="195"/>
      <c r="C188" s="13"/>
      <c r="D188" s="196" t="s">
        <v>201</v>
      </c>
      <c r="E188" s="197" t="s">
        <v>1</v>
      </c>
      <c r="F188" s="198" t="s">
        <v>1982</v>
      </c>
      <c r="G188" s="13"/>
      <c r="H188" s="199">
        <v>65.195999999999998</v>
      </c>
      <c r="I188" s="200"/>
      <c r="J188" s="13"/>
      <c r="K188" s="13"/>
      <c r="L188" s="195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7" t="s">
        <v>201</v>
      </c>
      <c r="AU188" s="197" t="s">
        <v>85</v>
      </c>
      <c r="AV188" s="13" t="s">
        <v>85</v>
      </c>
      <c r="AW188" s="13" t="s">
        <v>32</v>
      </c>
      <c r="AX188" s="13" t="s">
        <v>76</v>
      </c>
      <c r="AY188" s="197" t="s">
        <v>153</v>
      </c>
    </row>
    <row r="189" s="13" customFormat="1">
      <c r="A189" s="13"/>
      <c r="B189" s="195"/>
      <c r="C189" s="13"/>
      <c r="D189" s="196" t="s">
        <v>201</v>
      </c>
      <c r="E189" s="197" t="s">
        <v>1</v>
      </c>
      <c r="F189" s="198" t="s">
        <v>1973</v>
      </c>
      <c r="G189" s="13"/>
      <c r="H189" s="199">
        <v>-0.45000000000000001</v>
      </c>
      <c r="I189" s="200"/>
      <c r="J189" s="13"/>
      <c r="K189" s="13"/>
      <c r="L189" s="195"/>
      <c r="M189" s="201"/>
      <c r="N189" s="202"/>
      <c r="O189" s="202"/>
      <c r="P189" s="202"/>
      <c r="Q189" s="202"/>
      <c r="R189" s="202"/>
      <c r="S189" s="202"/>
      <c r="T189" s="20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7" t="s">
        <v>201</v>
      </c>
      <c r="AU189" s="197" t="s">
        <v>85</v>
      </c>
      <c r="AV189" s="13" t="s">
        <v>85</v>
      </c>
      <c r="AW189" s="13" t="s">
        <v>32</v>
      </c>
      <c r="AX189" s="13" t="s">
        <v>76</v>
      </c>
      <c r="AY189" s="197" t="s">
        <v>153</v>
      </c>
    </row>
    <row r="190" s="13" customFormat="1">
      <c r="A190" s="13"/>
      <c r="B190" s="195"/>
      <c r="C190" s="13"/>
      <c r="D190" s="196" t="s">
        <v>201</v>
      </c>
      <c r="E190" s="197" t="s">
        <v>1</v>
      </c>
      <c r="F190" s="198" t="s">
        <v>1995</v>
      </c>
      <c r="G190" s="13"/>
      <c r="H190" s="199">
        <v>88.334999999999994</v>
      </c>
      <c r="I190" s="200"/>
      <c r="J190" s="13"/>
      <c r="K190" s="13"/>
      <c r="L190" s="195"/>
      <c r="M190" s="201"/>
      <c r="N190" s="202"/>
      <c r="O190" s="202"/>
      <c r="P190" s="202"/>
      <c r="Q190" s="202"/>
      <c r="R190" s="202"/>
      <c r="S190" s="202"/>
      <c r="T190" s="20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7" t="s">
        <v>201</v>
      </c>
      <c r="AU190" s="197" t="s">
        <v>85</v>
      </c>
      <c r="AV190" s="13" t="s">
        <v>85</v>
      </c>
      <c r="AW190" s="13" t="s">
        <v>32</v>
      </c>
      <c r="AX190" s="13" t="s">
        <v>76</v>
      </c>
      <c r="AY190" s="197" t="s">
        <v>153</v>
      </c>
    </row>
    <row r="191" s="13" customFormat="1">
      <c r="A191" s="13"/>
      <c r="B191" s="195"/>
      <c r="C191" s="13"/>
      <c r="D191" s="196" t="s">
        <v>201</v>
      </c>
      <c r="E191" s="197" t="s">
        <v>1</v>
      </c>
      <c r="F191" s="198" t="s">
        <v>1996</v>
      </c>
      <c r="G191" s="13"/>
      <c r="H191" s="199">
        <v>-8.0779999999999994</v>
      </c>
      <c r="I191" s="200"/>
      <c r="J191" s="13"/>
      <c r="K191" s="13"/>
      <c r="L191" s="195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201</v>
      </c>
      <c r="AU191" s="197" t="s">
        <v>85</v>
      </c>
      <c r="AV191" s="13" t="s">
        <v>85</v>
      </c>
      <c r="AW191" s="13" t="s">
        <v>32</v>
      </c>
      <c r="AX191" s="13" t="s">
        <v>76</v>
      </c>
      <c r="AY191" s="197" t="s">
        <v>153</v>
      </c>
    </row>
    <row r="192" s="13" customFormat="1">
      <c r="A192" s="13"/>
      <c r="B192" s="195"/>
      <c r="C192" s="13"/>
      <c r="D192" s="196" t="s">
        <v>201</v>
      </c>
      <c r="E192" s="197" t="s">
        <v>1</v>
      </c>
      <c r="F192" s="198" t="s">
        <v>1986</v>
      </c>
      <c r="G192" s="13"/>
      <c r="H192" s="199">
        <v>4.1500000000000004</v>
      </c>
      <c r="I192" s="200"/>
      <c r="J192" s="13"/>
      <c r="K192" s="13"/>
      <c r="L192" s="195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201</v>
      </c>
      <c r="AU192" s="197" t="s">
        <v>85</v>
      </c>
      <c r="AV192" s="13" t="s">
        <v>85</v>
      </c>
      <c r="AW192" s="13" t="s">
        <v>32</v>
      </c>
      <c r="AX192" s="13" t="s">
        <v>76</v>
      </c>
      <c r="AY192" s="197" t="s">
        <v>153</v>
      </c>
    </row>
    <row r="193" s="2" customFormat="1" ht="16.5" customHeight="1">
      <c r="A193" s="35"/>
      <c r="B193" s="174"/>
      <c r="C193" s="175" t="s">
        <v>8</v>
      </c>
      <c r="D193" s="175" t="s">
        <v>154</v>
      </c>
      <c r="E193" s="176" t="s">
        <v>1997</v>
      </c>
      <c r="F193" s="177" t="s">
        <v>1998</v>
      </c>
      <c r="G193" s="178" t="s">
        <v>248</v>
      </c>
      <c r="H193" s="179">
        <v>7.2199999999999998</v>
      </c>
      <c r="I193" s="180"/>
      <c r="J193" s="181">
        <f>ROUND(I193*H193,2)</f>
        <v>0</v>
      </c>
      <c r="K193" s="177" t="s">
        <v>173</v>
      </c>
      <c r="L193" s="36"/>
      <c r="M193" s="182" t="s">
        <v>1</v>
      </c>
      <c r="N193" s="183" t="s">
        <v>41</v>
      </c>
      <c r="O193" s="74"/>
      <c r="P193" s="184">
        <f>O193*H193</f>
        <v>0</v>
      </c>
      <c r="Q193" s="184">
        <v>1.04922</v>
      </c>
      <c r="R193" s="184">
        <f>Q193*H193</f>
        <v>7.5753684000000003</v>
      </c>
      <c r="S193" s="184">
        <v>0</v>
      </c>
      <c r="T193" s="18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6" t="s">
        <v>152</v>
      </c>
      <c r="AT193" s="186" t="s">
        <v>154</v>
      </c>
      <c r="AU193" s="186" t="s">
        <v>85</v>
      </c>
      <c r="AY193" s="16" t="s">
        <v>153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6" t="s">
        <v>83</v>
      </c>
      <c r="BK193" s="187">
        <f>ROUND(I193*H193,2)</f>
        <v>0</v>
      </c>
      <c r="BL193" s="16" t="s">
        <v>152</v>
      </c>
      <c r="BM193" s="186" t="s">
        <v>1999</v>
      </c>
    </row>
    <row r="194" s="13" customFormat="1">
      <c r="A194" s="13"/>
      <c r="B194" s="195"/>
      <c r="C194" s="13"/>
      <c r="D194" s="196" t="s">
        <v>201</v>
      </c>
      <c r="E194" s="197" t="s">
        <v>1</v>
      </c>
      <c r="F194" s="198" t="s">
        <v>2000</v>
      </c>
      <c r="G194" s="13"/>
      <c r="H194" s="199">
        <v>7.2199999999999998</v>
      </c>
      <c r="I194" s="200"/>
      <c r="J194" s="13"/>
      <c r="K194" s="13"/>
      <c r="L194" s="195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201</v>
      </c>
      <c r="AU194" s="197" t="s">
        <v>85</v>
      </c>
      <c r="AV194" s="13" t="s">
        <v>85</v>
      </c>
      <c r="AW194" s="13" t="s">
        <v>32</v>
      </c>
      <c r="AX194" s="13" t="s">
        <v>83</v>
      </c>
      <c r="AY194" s="197" t="s">
        <v>153</v>
      </c>
    </row>
    <row r="195" s="2" customFormat="1" ht="24.15" customHeight="1">
      <c r="A195" s="35"/>
      <c r="B195" s="174"/>
      <c r="C195" s="175" t="s">
        <v>94</v>
      </c>
      <c r="D195" s="175" t="s">
        <v>154</v>
      </c>
      <c r="E195" s="176" t="s">
        <v>541</v>
      </c>
      <c r="F195" s="177" t="s">
        <v>542</v>
      </c>
      <c r="G195" s="178" t="s">
        <v>208</v>
      </c>
      <c r="H195" s="179">
        <v>32.350000000000001</v>
      </c>
      <c r="I195" s="180"/>
      <c r="J195" s="181">
        <f>ROUND(I195*H195,2)</f>
        <v>0</v>
      </c>
      <c r="K195" s="177" t="s">
        <v>173</v>
      </c>
      <c r="L195" s="36"/>
      <c r="M195" s="182" t="s">
        <v>1</v>
      </c>
      <c r="N195" s="183" t="s">
        <v>41</v>
      </c>
      <c r="O195" s="74"/>
      <c r="P195" s="184">
        <f>O195*H195</f>
        <v>0</v>
      </c>
      <c r="Q195" s="184">
        <v>0.061719999999999997</v>
      </c>
      <c r="R195" s="184">
        <f>Q195*H195</f>
        <v>1.996642</v>
      </c>
      <c r="S195" s="184">
        <v>0</v>
      </c>
      <c r="T195" s="18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6" t="s">
        <v>152</v>
      </c>
      <c r="AT195" s="186" t="s">
        <v>154</v>
      </c>
      <c r="AU195" s="186" t="s">
        <v>85</v>
      </c>
      <c r="AY195" s="16" t="s">
        <v>153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6" t="s">
        <v>83</v>
      </c>
      <c r="BK195" s="187">
        <f>ROUND(I195*H195,2)</f>
        <v>0</v>
      </c>
      <c r="BL195" s="16" t="s">
        <v>152</v>
      </c>
      <c r="BM195" s="186" t="s">
        <v>2001</v>
      </c>
    </row>
    <row r="196" s="13" customFormat="1">
      <c r="A196" s="13"/>
      <c r="B196" s="195"/>
      <c r="C196" s="13"/>
      <c r="D196" s="196" t="s">
        <v>201</v>
      </c>
      <c r="E196" s="197" t="s">
        <v>1</v>
      </c>
      <c r="F196" s="198" t="s">
        <v>2002</v>
      </c>
      <c r="G196" s="13"/>
      <c r="H196" s="199">
        <v>22.289999999999999</v>
      </c>
      <c r="I196" s="200"/>
      <c r="J196" s="13"/>
      <c r="K196" s="13"/>
      <c r="L196" s="195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7" t="s">
        <v>201</v>
      </c>
      <c r="AU196" s="197" t="s">
        <v>85</v>
      </c>
      <c r="AV196" s="13" t="s">
        <v>85</v>
      </c>
      <c r="AW196" s="13" t="s">
        <v>32</v>
      </c>
      <c r="AX196" s="13" t="s">
        <v>76</v>
      </c>
      <c r="AY196" s="197" t="s">
        <v>153</v>
      </c>
    </row>
    <row r="197" s="13" customFormat="1">
      <c r="A197" s="13"/>
      <c r="B197" s="195"/>
      <c r="C197" s="13"/>
      <c r="D197" s="196" t="s">
        <v>201</v>
      </c>
      <c r="E197" s="197" t="s">
        <v>1</v>
      </c>
      <c r="F197" s="198" t="s">
        <v>2003</v>
      </c>
      <c r="G197" s="13"/>
      <c r="H197" s="199">
        <v>10.060000000000001</v>
      </c>
      <c r="I197" s="200"/>
      <c r="J197" s="13"/>
      <c r="K197" s="13"/>
      <c r="L197" s="195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7" t="s">
        <v>201</v>
      </c>
      <c r="AU197" s="197" t="s">
        <v>85</v>
      </c>
      <c r="AV197" s="13" t="s">
        <v>85</v>
      </c>
      <c r="AW197" s="13" t="s">
        <v>32</v>
      </c>
      <c r="AX197" s="13" t="s">
        <v>76</v>
      </c>
      <c r="AY197" s="197" t="s">
        <v>153</v>
      </c>
    </row>
    <row r="198" s="2" customFormat="1" ht="24.15" customHeight="1">
      <c r="A198" s="35"/>
      <c r="B198" s="174"/>
      <c r="C198" s="175" t="s">
        <v>97</v>
      </c>
      <c r="D198" s="175" t="s">
        <v>154</v>
      </c>
      <c r="E198" s="176" t="s">
        <v>2004</v>
      </c>
      <c r="F198" s="177" t="s">
        <v>2005</v>
      </c>
      <c r="G198" s="178" t="s">
        <v>322</v>
      </c>
      <c r="H198" s="179">
        <v>5.7300000000000004</v>
      </c>
      <c r="I198" s="180"/>
      <c r="J198" s="181">
        <f>ROUND(I198*H198,2)</f>
        <v>0</v>
      </c>
      <c r="K198" s="177" t="s">
        <v>173</v>
      </c>
      <c r="L198" s="36"/>
      <c r="M198" s="182" t="s">
        <v>1</v>
      </c>
      <c r="N198" s="183" t="s">
        <v>41</v>
      </c>
      <c r="O198" s="74"/>
      <c r="P198" s="184">
        <f>O198*H198</f>
        <v>0</v>
      </c>
      <c r="Q198" s="184">
        <v>8.0000000000000007E-05</v>
      </c>
      <c r="R198" s="184">
        <f>Q198*H198</f>
        <v>0.00045840000000000008</v>
      </c>
      <c r="S198" s="184">
        <v>0</v>
      </c>
      <c r="T198" s="18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6" t="s">
        <v>152</v>
      </c>
      <c r="AT198" s="186" t="s">
        <v>154</v>
      </c>
      <c r="AU198" s="186" t="s">
        <v>85</v>
      </c>
      <c r="AY198" s="16" t="s">
        <v>153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6" t="s">
        <v>83</v>
      </c>
      <c r="BK198" s="187">
        <f>ROUND(I198*H198,2)</f>
        <v>0</v>
      </c>
      <c r="BL198" s="16" t="s">
        <v>152</v>
      </c>
      <c r="BM198" s="186" t="s">
        <v>2006</v>
      </c>
    </row>
    <row r="199" s="13" customFormat="1">
      <c r="A199" s="13"/>
      <c r="B199" s="195"/>
      <c r="C199" s="13"/>
      <c r="D199" s="196" t="s">
        <v>201</v>
      </c>
      <c r="E199" s="197" t="s">
        <v>1</v>
      </c>
      <c r="F199" s="198" t="s">
        <v>2007</v>
      </c>
      <c r="G199" s="13"/>
      <c r="H199" s="199">
        <v>5.7300000000000004</v>
      </c>
      <c r="I199" s="200"/>
      <c r="J199" s="13"/>
      <c r="K199" s="13"/>
      <c r="L199" s="195"/>
      <c r="M199" s="201"/>
      <c r="N199" s="202"/>
      <c r="O199" s="202"/>
      <c r="P199" s="202"/>
      <c r="Q199" s="202"/>
      <c r="R199" s="202"/>
      <c r="S199" s="202"/>
      <c r="T199" s="20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7" t="s">
        <v>201</v>
      </c>
      <c r="AU199" s="197" t="s">
        <v>85</v>
      </c>
      <c r="AV199" s="13" t="s">
        <v>85</v>
      </c>
      <c r="AW199" s="13" t="s">
        <v>32</v>
      </c>
      <c r="AX199" s="13" t="s">
        <v>83</v>
      </c>
      <c r="AY199" s="197" t="s">
        <v>153</v>
      </c>
    </row>
    <row r="200" s="2" customFormat="1" ht="24.15" customHeight="1">
      <c r="A200" s="35"/>
      <c r="B200" s="174"/>
      <c r="C200" s="175" t="s">
        <v>100</v>
      </c>
      <c r="D200" s="175" t="s">
        <v>154</v>
      </c>
      <c r="E200" s="176" t="s">
        <v>2008</v>
      </c>
      <c r="F200" s="177" t="s">
        <v>2009</v>
      </c>
      <c r="G200" s="178" t="s">
        <v>322</v>
      </c>
      <c r="H200" s="179">
        <v>9.7799999999999994</v>
      </c>
      <c r="I200" s="180"/>
      <c r="J200" s="181">
        <f>ROUND(I200*H200,2)</f>
        <v>0</v>
      </c>
      <c r="K200" s="177" t="s">
        <v>173</v>
      </c>
      <c r="L200" s="36"/>
      <c r="M200" s="182" t="s">
        <v>1</v>
      </c>
      <c r="N200" s="183" t="s">
        <v>41</v>
      </c>
      <c r="O200" s="74"/>
      <c r="P200" s="184">
        <f>O200*H200</f>
        <v>0</v>
      </c>
      <c r="Q200" s="184">
        <v>0.00020000000000000001</v>
      </c>
      <c r="R200" s="184">
        <f>Q200*H200</f>
        <v>0.0019559999999999998</v>
      </c>
      <c r="S200" s="184">
        <v>0</v>
      </c>
      <c r="T200" s="18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6" t="s">
        <v>152</v>
      </c>
      <c r="AT200" s="186" t="s">
        <v>154</v>
      </c>
      <c r="AU200" s="186" t="s">
        <v>85</v>
      </c>
      <c r="AY200" s="16" t="s">
        <v>153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6" t="s">
        <v>83</v>
      </c>
      <c r="BK200" s="187">
        <f>ROUND(I200*H200,2)</f>
        <v>0</v>
      </c>
      <c r="BL200" s="16" t="s">
        <v>152</v>
      </c>
      <c r="BM200" s="186" t="s">
        <v>2010</v>
      </c>
    </row>
    <row r="201" s="13" customFormat="1">
      <c r="A201" s="13"/>
      <c r="B201" s="195"/>
      <c r="C201" s="13"/>
      <c r="D201" s="196" t="s">
        <v>201</v>
      </c>
      <c r="E201" s="197" t="s">
        <v>1</v>
      </c>
      <c r="F201" s="198" t="s">
        <v>2011</v>
      </c>
      <c r="G201" s="13"/>
      <c r="H201" s="199">
        <v>7.7800000000000002</v>
      </c>
      <c r="I201" s="200"/>
      <c r="J201" s="13"/>
      <c r="K201" s="13"/>
      <c r="L201" s="195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7" t="s">
        <v>201</v>
      </c>
      <c r="AU201" s="197" t="s">
        <v>85</v>
      </c>
      <c r="AV201" s="13" t="s">
        <v>85</v>
      </c>
      <c r="AW201" s="13" t="s">
        <v>32</v>
      </c>
      <c r="AX201" s="13" t="s">
        <v>76</v>
      </c>
      <c r="AY201" s="197" t="s">
        <v>153</v>
      </c>
    </row>
    <row r="202" s="13" customFormat="1">
      <c r="A202" s="13"/>
      <c r="B202" s="195"/>
      <c r="C202" s="13"/>
      <c r="D202" s="196" t="s">
        <v>201</v>
      </c>
      <c r="E202" s="197" t="s">
        <v>1</v>
      </c>
      <c r="F202" s="198" t="s">
        <v>2012</v>
      </c>
      <c r="G202" s="13"/>
      <c r="H202" s="199">
        <v>2</v>
      </c>
      <c r="I202" s="200"/>
      <c r="J202" s="13"/>
      <c r="K202" s="13"/>
      <c r="L202" s="195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201</v>
      </c>
      <c r="AU202" s="197" t="s">
        <v>85</v>
      </c>
      <c r="AV202" s="13" t="s">
        <v>85</v>
      </c>
      <c r="AW202" s="13" t="s">
        <v>32</v>
      </c>
      <c r="AX202" s="13" t="s">
        <v>76</v>
      </c>
      <c r="AY202" s="197" t="s">
        <v>153</v>
      </c>
    </row>
    <row r="203" s="12" customFormat="1" ht="22.8" customHeight="1">
      <c r="A203" s="12"/>
      <c r="B203" s="163"/>
      <c r="C203" s="12"/>
      <c r="D203" s="164" t="s">
        <v>75</v>
      </c>
      <c r="E203" s="188" t="s">
        <v>152</v>
      </c>
      <c r="F203" s="188" t="s">
        <v>563</v>
      </c>
      <c r="G203" s="12"/>
      <c r="H203" s="12"/>
      <c r="I203" s="166"/>
      <c r="J203" s="189">
        <f>BK203</f>
        <v>0</v>
      </c>
      <c r="K203" s="12"/>
      <c r="L203" s="163"/>
      <c r="M203" s="168"/>
      <c r="N203" s="169"/>
      <c r="O203" s="169"/>
      <c r="P203" s="170">
        <f>SUM(P204:P213)</f>
        <v>0</v>
      </c>
      <c r="Q203" s="169"/>
      <c r="R203" s="170">
        <f>SUM(R204:R213)</f>
        <v>56.323258400000007</v>
      </c>
      <c r="S203" s="169"/>
      <c r="T203" s="171">
        <f>SUM(T204:T213)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64" t="s">
        <v>83</v>
      </c>
      <c r="AT203" s="172" t="s">
        <v>75</v>
      </c>
      <c r="AU203" s="172" t="s">
        <v>83</v>
      </c>
      <c r="AY203" s="164" t="s">
        <v>153</v>
      </c>
      <c r="BK203" s="173">
        <f>SUM(BK204:BK213)</f>
        <v>0</v>
      </c>
    </row>
    <row r="204" s="2" customFormat="1" ht="16.5" customHeight="1">
      <c r="A204" s="35"/>
      <c r="B204" s="174"/>
      <c r="C204" s="175" t="s">
        <v>103</v>
      </c>
      <c r="D204" s="175" t="s">
        <v>154</v>
      </c>
      <c r="E204" s="176" t="s">
        <v>2013</v>
      </c>
      <c r="F204" s="177" t="s">
        <v>2014</v>
      </c>
      <c r="G204" s="178" t="s">
        <v>208</v>
      </c>
      <c r="H204" s="179">
        <v>114.065</v>
      </c>
      <c r="I204" s="180"/>
      <c r="J204" s="181">
        <f>ROUND(I204*H204,2)</f>
        <v>0</v>
      </c>
      <c r="K204" s="177" t="s">
        <v>1</v>
      </c>
      <c r="L204" s="36"/>
      <c r="M204" s="182" t="s">
        <v>1</v>
      </c>
      <c r="N204" s="183" t="s">
        <v>41</v>
      </c>
      <c r="O204" s="74"/>
      <c r="P204" s="184">
        <f>O204*H204</f>
        <v>0</v>
      </c>
      <c r="Q204" s="184">
        <v>0.46000000000000002</v>
      </c>
      <c r="R204" s="184">
        <f>Q204*H204</f>
        <v>52.469900000000003</v>
      </c>
      <c r="S204" s="184">
        <v>0</v>
      </c>
      <c r="T204" s="18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6" t="s">
        <v>152</v>
      </c>
      <c r="AT204" s="186" t="s">
        <v>154</v>
      </c>
      <c r="AU204" s="186" t="s">
        <v>85</v>
      </c>
      <c r="AY204" s="16" t="s">
        <v>153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6" t="s">
        <v>83</v>
      </c>
      <c r="BK204" s="187">
        <f>ROUND(I204*H204,2)</f>
        <v>0</v>
      </c>
      <c r="BL204" s="16" t="s">
        <v>152</v>
      </c>
      <c r="BM204" s="186" t="s">
        <v>2015</v>
      </c>
    </row>
    <row r="205" s="13" customFormat="1">
      <c r="A205" s="13"/>
      <c r="B205" s="195"/>
      <c r="C205" s="13"/>
      <c r="D205" s="196" t="s">
        <v>201</v>
      </c>
      <c r="E205" s="197" t="s">
        <v>1</v>
      </c>
      <c r="F205" s="198" t="s">
        <v>2016</v>
      </c>
      <c r="G205" s="13"/>
      <c r="H205" s="199">
        <v>114.065</v>
      </c>
      <c r="I205" s="200"/>
      <c r="J205" s="13"/>
      <c r="K205" s="13"/>
      <c r="L205" s="195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7" t="s">
        <v>201</v>
      </c>
      <c r="AU205" s="197" t="s">
        <v>85</v>
      </c>
      <c r="AV205" s="13" t="s">
        <v>85</v>
      </c>
      <c r="AW205" s="13" t="s">
        <v>32</v>
      </c>
      <c r="AX205" s="13" t="s">
        <v>83</v>
      </c>
      <c r="AY205" s="197" t="s">
        <v>153</v>
      </c>
    </row>
    <row r="206" s="2" customFormat="1" ht="16.5" customHeight="1">
      <c r="A206" s="35"/>
      <c r="B206" s="174"/>
      <c r="C206" s="175" t="s">
        <v>111</v>
      </c>
      <c r="D206" s="175" t="s">
        <v>154</v>
      </c>
      <c r="E206" s="176" t="s">
        <v>569</v>
      </c>
      <c r="F206" s="177" t="s">
        <v>570</v>
      </c>
      <c r="G206" s="178" t="s">
        <v>199</v>
      </c>
      <c r="H206" s="179">
        <v>1.4339999999999999</v>
      </c>
      <c r="I206" s="180"/>
      <c r="J206" s="181">
        <f>ROUND(I206*H206,2)</f>
        <v>0</v>
      </c>
      <c r="K206" s="177" t="s">
        <v>173</v>
      </c>
      <c r="L206" s="36"/>
      <c r="M206" s="182" t="s">
        <v>1</v>
      </c>
      <c r="N206" s="183" t="s">
        <v>41</v>
      </c>
      <c r="O206" s="74"/>
      <c r="P206" s="184">
        <f>O206*H206</f>
        <v>0</v>
      </c>
      <c r="Q206" s="184">
        <v>2.5019800000000001</v>
      </c>
      <c r="R206" s="184">
        <f>Q206*H206</f>
        <v>3.5878393200000001</v>
      </c>
      <c r="S206" s="184">
        <v>0</v>
      </c>
      <c r="T206" s="18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6" t="s">
        <v>152</v>
      </c>
      <c r="AT206" s="186" t="s">
        <v>154</v>
      </c>
      <c r="AU206" s="186" t="s">
        <v>85</v>
      </c>
      <c r="AY206" s="16" t="s">
        <v>153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6" t="s">
        <v>83</v>
      </c>
      <c r="BK206" s="187">
        <f>ROUND(I206*H206,2)</f>
        <v>0</v>
      </c>
      <c r="BL206" s="16" t="s">
        <v>152</v>
      </c>
      <c r="BM206" s="186" t="s">
        <v>2017</v>
      </c>
    </row>
    <row r="207" s="13" customFormat="1">
      <c r="A207" s="13"/>
      <c r="B207" s="195"/>
      <c r="C207" s="13"/>
      <c r="D207" s="196" t="s">
        <v>201</v>
      </c>
      <c r="E207" s="197" t="s">
        <v>1</v>
      </c>
      <c r="F207" s="198" t="s">
        <v>2018</v>
      </c>
      <c r="G207" s="13"/>
      <c r="H207" s="199">
        <v>1.4339999999999999</v>
      </c>
      <c r="I207" s="200"/>
      <c r="J207" s="13"/>
      <c r="K207" s="13"/>
      <c r="L207" s="195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201</v>
      </c>
      <c r="AU207" s="197" t="s">
        <v>85</v>
      </c>
      <c r="AV207" s="13" t="s">
        <v>85</v>
      </c>
      <c r="AW207" s="13" t="s">
        <v>32</v>
      </c>
      <c r="AX207" s="13" t="s">
        <v>83</v>
      </c>
      <c r="AY207" s="197" t="s">
        <v>153</v>
      </c>
    </row>
    <row r="208" s="2" customFormat="1" ht="16.5" customHeight="1">
      <c r="A208" s="35"/>
      <c r="B208" s="174"/>
      <c r="C208" s="175" t="s">
        <v>7</v>
      </c>
      <c r="D208" s="175" t="s">
        <v>154</v>
      </c>
      <c r="E208" s="176" t="s">
        <v>576</v>
      </c>
      <c r="F208" s="177" t="s">
        <v>577</v>
      </c>
      <c r="G208" s="178" t="s">
        <v>208</v>
      </c>
      <c r="H208" s="179">
        <v>14.656000000000001</v>
      </c>
      <c r="I208" s="180"/>
      <c r="J208" s="181">
        <f>ROUND(I208*H208,2)</f>
        <v>0</v>
      </c>
      <c r="K208" s="177" t="s">
        <v>173</v>
      </c>
      <c r="L208" s="36"/>
      <c r="M208" s="182" t="s">
        <v>1</v>
      </c>
      <c r="N208" s="183" t="s">
        <v>41</v>
      </c>
      <c r="O208" s="74"/>
      <c r="P208" s="184">
        <f>O208*H208</f>
        <v>0</v>
      </c>
      <c r="Q208" s="184">
        <v>0.0057600000000000004</v>
      </c>
      <c r="R208" s="184">
        <f>Q208*H208</f>
        <v>0.084418560000000004</v>
      </c>
      <c r="S208" s="184">
        <v>0</v>
      </c>
      <c r="T208" s="18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6" t="s">
        <v>152</v>
      </c>
      <c r="AT208" s="186" t="s">
        <v>154</v>
      </c>
      <c r="AU208" s="186" t="s">
        <v>85</v>
      </c>
      <c r="AY208" s="16" t="s">
        <v>153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6" t="s">
        <v>83</v>
      </c>
      <c r="BK208" s="187">
        <f>ROUND(I208*H208,2)</f>
        <v>0</v>
      </c>
      <c r="BL208" s="16" t="s">
        <v>152</v>
      </c>
      <c r="BM208" s="186" t="s">
        <v>2019</v>
      </c>
    </row>
    <row r="209" s="13" customFormat="1">
      <c r="A209" s="13"/>
      <c r="B209" s="195"/>
      <c r="C209" s="13"/>
      <c r="D209" s="196" t="s">
        <v>201</v>
      </c>
      <c r="E209" s="197" t="s">
        <v>1</v>
      </c>
      <c r="F209" s="198" t="s">
        <v>2020</v>
      </c>
      <c r="G209" s="13"/>
      <c r="H209" s="199">
        <v>14.656000000000001</v>
      </c>
      <c r="I209" s="200"/>
      <c r="J209" s="13"/>
      <c r="K209" s="13"/>
      <c r="L209" s="195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7" t="s">
        <v>201</v>
      </c>
      <c r="AU209" s="197" t="s">
        <v>85</v>
      </c>
      <c r="AV209" s="13" t="s">
        <v>85</v>
      </c>
      <c r="AW209" s="13" t="s">
        <v>32</v>
      </c>
      <c r="AX209" s="13" t="s">
        <v>83</v>
      </c>
      <c r="AY209" s="197" t="s">
        <v>153</v>
      </c>
    </row>
    <row r="210" s="2" customFormat="1" ht="16.5" customHeight="1">
      <c r="A210" s="35"/>
      <c r="B210" s="174"/>
      <c r="C210" s="175" t="s">
        <v>116</v>
      </c>
      <c r="D210" s="175" t="s">
        <v>154</v>
      </c>
      <c r="E210" s="176" t="s">
        <v>583</v>
      </c>
      <c r="F210" s="177" t="s">
        <v>584</v>
      </c>
      <c r="G210" s="178" t="s">
        <v>208</v>
      </c>
      <c r="H210" s="179">
        <v>14.656000000000001</v>
      </c>
      <c r="I210" s="180"/>
      <c r="J210" s="181">
        <f>ROUND(I210*H210,2)</f>
        <v>0</v>
      </c>
      <c r="K210" s="177" t="s">
        <v>173</v>
      </c>
      <c r="L210" s="36"/>
      <c r="M210" s="182" t="s">
        <v>1</v>
      </c>
      <c r="N210" s="183" t="s">
        <v>41</v>
      </c>
      <c r="O210" s="74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6" t="s">
        <v>152</v>
      </c>
      <c r="AT210" s="186" t="s">
        <v>154</v>
      </c>
      <c r="AU210" s="186" t="s">
        <v>85</v>
      </c>
      <c r="AY210" s="16" t="s">
        <v>153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6" t="s">
        <v>83</v>
      </c>
      <c r="BK210" s="187">
        <f>ROUND(I210*H210,2)</f>
        <v>0</v>
      </c>
      <c r="BL210" s="16" t="s">
        <v>152</v>
      </c>
      <c r="BM210" s="186" t="s">
        <v>2021</v>
      </c>
    </row>
    <row r="211" s="2" customFormat="1" ht="24.15" customHeight="1">
      <c r="A211" s="35"/>
      <c r="B211" s="174"/>
      <c r="C211" s="175" t="s">
        <v>119</v>
      </c>
      <c r="D211" s="175" t="s">
        <v>154</v>
      </c>
      <c r="E211" s="176" t="s">
        <v>587</v>
      </c>
      <c r="F211" s="177" t="s">
        <v>588</v>
      </c>
      <c r="G211" s="178" t="s">
        <v>248</v>
      </c>
      <c r="H211" s="179">
        <v>0.17199999999999999</v>
      </c>
      <c r="I211" s="180"/>
      <c r="J211" s="181">
        <f>ROUND(I211*H211,2)</f>
        <v>0</v>
      </c>
      <c r="K211" s="177" t="s">
        <v>173</v>
      </c>
      <c r="L211" s="36"/>
      <c r="M211" s="182" t="s">
        <v>1</v>
      </c>
      <c r="N211" s="183" t="s">
        <v>41</v>
      </c>
      <c r="O211" s="74"/>
      <c r="P211" s="184">
        <f>O211*H211</f>
        <v>0</v>
      </c>
      <c r="Q211" s="184">
        <v>1.05291</v>
      </c>
      <c r="R211" s="184">
        <f>Q211*H211</f>
        <v>0.18110051999999999</v>
      </c>
      <c r="S211" s="184">
        <v>0</v>
      </c>
      <c r="T211" s="18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6" t="s">
        <v>152</v>
      </c>
      <c r="AT211" s="186" t="s">
        <v>154</v>
      </c>
      <c r="AU211" s="186" t="s">
        <v>85</v>
      </c>
      <c r="AY211" s="16" t="s">
        <v>153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6" t="s">
        <v>83</v>
      </c>
      <c r="BK211" s="187">
        <f>ROUND(I211*H211,2)</f>
        <v>0</v>
      </c>
      <c r="BL211" s="16" t="s">
        <v>152</v>
      </c>
      <c r="BM211" s="186" t="s">
        <v>2022</v>
      </c>
    </row>
    <row r="212" s="13" customFormat="1">
      <c r="A212" s="13"/>
      <c r="B212" s="195"/>
      <c r="C212" s="13"/>
      <c r="D212" s="196" t="s">
        <v>201</v>
      </c>
      <c r="E212" s="197" t="s">
        <v>1</v>
      </c>
      <c r="F212" s="198" t="s">
        <v>2023</v>
      </c>
      <c r="G212" s="13"/>
      <c r="H212" s="199">
        <v>0.17199999999999999</v>
      </c>
      <c r="I212" s="200"/>
      <c r="J212" s="13"/>
      <c r="K212" s="13"/>
      <c r="L212" s="195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7" t="s">
        <v>201</v>
      </c>
      <c r="AU212" s="197" t="s">
        <v>85</v>
      </c>
      <c r="AV212" s="13" t="s">
        <v>85</v>
      </c>
      <c r="AW212" s="13" t="s">
        <v>32</v>
      </c>
      <c r="AX212" s="13" t="s">
        <v>83</v>
      </c>
      <c r="AY212" s="197" t="s">
        <v>153</v>
      </c>
    </row>
    <row r="213" s="2" customFormat="1" ht="16.5" customHeight="1">
      <c r="A213" s="35"/>
      <c r="B213" s="174"/>
      <c r="C213" s="175" t="s">
        <v>122</v>
      </c>
      <c r="D213" s="175" t="s">
        <v>154</v>
      </c>
      <c r="E213" s="176" t="s">
        <v>2024</v>
      </c>
      <c r="F213" s="177" t="s">
        <v>2025</v>
      </c>
      <c r="G213" s="178" t="s">
        <v>172</v>
      </c>
      <c r="H213" s="179">
        <v>1</v>
      </c>
      <c r="I213" s="180"/>
      <c r="J213" s="181">
        <f>ROUND(I213*H213,2)</f>
        <v>0</v>
      </c>
      <c r="K213" s="177" t="s">
        <v>1</v>
      </c>
      <c r="L213" s="36"/>
      <c r="M213" s="182" t="s">
        <v>1</v>
      </c>
      <c r="N213" s="183" t="s">
        <v>41</v>
      </c>
      <c r="O213" s="74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6" t="s">
        <v>152</v>
      </c>
      <c r="AT213" s="186" t="s">
        <v>154</v>
      </c>
      <c r="AU213" s="186" t="s">
        <v>85</v>
      </c>
      <c r="AY213" s="16" t="s">
        <v>153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6" t="s">
        <v>83</v>
      </c>
      <c r="BK213" s="187">
        <f>ROUND(I213*H213,2)</f>
        <v>0</v>
      </c>
      <c r="BL213" s="16" t="s">
        <v>152</v>
      </c>
      <c r="BM213" s="186" t="s">
        <v>2026</v>
      </c>
    </row>
    <row r="214" s="12" customFormat="1" ht="22.8" customHeight="1">
      <c r="A214" s="12"/>
      <c r="B214" s="163"/>
      <c r="C214" s="12"/>
      <c r="D214" s="164" t="s">
        <v>75</v>
      </c>
      <c r="E214" s="188" t="s">
        <v>166</v>
      </c>
      <c r="F214" s="188" t="s">
        <v>591</v>
      </c>
      <c r="G214" s="12"/>
      <c r="H214" s="12"/>
      <c r="I214" s="166"/>
      <c r="J214" s="189">
        <f>BK214</f>
        <v>0</v>
      </c>
      <c r="K214" s="12"/>
      <c r="L214" s="163"/>
      <c r="M214" s="168"/>
      <c r="N214" s="169"/>
      <c r="O214" s="169"/>
      <c r="P214" s="170">
        <f>SUM(P215:P216)</f>
        <v>0</v>
      </c>
      <c r="Q214" s="169"/>
      <c r="R214" s="170">
        <f>SUM(R215:R216)</f>
        <v>0</v>
      </c>
      <c r="S214" s="169"/>
      <c r="T214" s="171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64" t="s">
        <v>83</v>
      </c>
      <c r="AT214" s="172" t="s">
        <v>75</v>
      </c>
      <c r="AU214" s="172" t="s">
        <v>83</v>
      </c>
      <c r="AY214" s="164" t="s">
        <v>153</v>
      </c>
      <c r="BK214" s="173">
        <f>SUM(BK215:BK216)</f>
        <v>0</v>
      </c>
    </row>
    <row r="215" s="2" customFormat="1" ht="24.15" customHeight="1">
      <c r="A215" s="35"/>
      <c r="B215" s="174"/>
      <c r="C215" s="175" t="s">
        <v>307</v>
      </c>
      <c r="D215" s="175" t="s">
        <v>154</v>
      </c>
      <c r="E215" s="176" t="s">
        <v>601</v>
      </c>
      <c r="F215" s="177" t="s">
        <v>602</v>
      </c>
      <c r="G215" s="178" t="s">
        <v>208</v>
      </c>
      <c r="H215" s="179">
        <v>173.37100000000001</v>
      </c>
      <c r="I215" s="180"/>
      <c r="J215" s="181">
        <f>ROUND(I215*H215,2)</f>
        <v>0</v>
      </c>
      <c r="K215" s="177" t="s">
        <v>173</v>
      </c>
      <c r="L215" s="36"/>
      <c r="M215" s="182" t="s">
        <v>1</v>
      </c>
      <c r="N215" s="183" t="s">
        <v>41</v>
      </c>
      <c r="O215" s="74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6" t="s">
        <v>152</v>
      </c>
      <c r="AT215" s="186" t="s">
        <v>154</v>
      </c>
      <c r="AU215" s="186" t="s">
        <v>85</v>
      </c>
      <c r="AY215" s="16" t="s">
        <v>153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6" t="s">
        <v>83</v>
      </c>
      <c r="BK215" s="187">
        <f>ROUND(I215*H215,2)</f>
        <v>0</v>
      </c>
      <c r="BL215" s="16" t="s">
        <v>152</v>
      </c>
      <c r="BM215" s="186" t="s">
        <v>2027</v>
      </c>
    </row>
    <row r="216" s="13" customFormat="1">
      <c r="A216" s="13"/>
      <c r="B216" s="195"/>
      <c r="C216" s="13"/>
      <c r="D216" s="196" t="s">
        <v>201</v>
      </c>
      <c r="E216" s="197" t="s">
        <v>1</v>
      </c>
      <c r="F216" s="198" t="s">
        <v>2028</v>
      </c>
      <c r="G216" s="13"/>
      <c r="H216" s="199">
        <v>173.37100000000001</v>
      </c>
      <c r="I216" s="200"/>
      <c r="J216" s="13"/>
      <c r="K216" s="13"/>
      <c r="L216" s="195"/>
      <c r="M216" s="201"/>
      <c r="N216" s="202"/>
      <c r="O216" s="202"/>
      <c r="P216" s="202"/>
      <c r="Q216" s="202"/>
      <c r="R216" s="202"/>
      <c r="S216" s="202"/>
      <c r="T216" s="20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7" t="s">
        <v>201</v>
      </c>
      <c r="AU216" s="197" t="s">
        <v>85</v>
      </c>
      <c r="AV216" s="13" t="s">
        <v>85</v>
      </c>
      <c r="AW216" s="13" t="s">
        <v>32</v>
      </c>
      <c r="AX216" s="13" t="s">
        <v>83</v>
      </c>
      <c r="AY216" s="197" t="s">
        <v>153</v>
      </c>
    </row>
    <row r="217" s="12" customFormat="1" ht="22.8" customHeight="1">
      <c r="A217" s="12"/>
      <c r="B217" s="163"/>
      <c r="C217" s="12"/>
      <c r="D217" s="164" t="s">
        <v>75</v>
      </c>
      <c r="E217" s="188" t="s">
        <v>225</v>
      </c>
      <c r="F217" s="188" t="s">
        <v>613</v>
      </c>
      <c r="G217" s="12"/>
      <c r="H217" s="12"/>
      <c r="I217" s="166"/>
      <c r="J217" s="189">
        <f>BK217</f>
        <v>0</v>
      </c>
      <c r="K217" s="12"/>
      <c r="L217" s="163"/>
      <c r="M217" s="168"/>
      <c r="N217" s="169"/>
      <c r="O217" s="169"/>
      <c r="P217" s="170">
        <f>SUM(P218:P280)</f>
        <v>0</v>
      </c>
      <c r="Q217" s="169"/>
      <c r="R217" s="170">
        <f>SUM(R218:R280)</f>
        <v>89.647453480000024</v>
      </c>
      <c r="S217" s="169"/>
      <c r="T217" s="171">
        <f>SUM(T218:T280)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64" t="s">
        <v>83</v>
      </c>
      <c r="AT217" s="172" t="s">
        <v>75</v>
      </c>
      <c r="AU217" s="172" t="s">
        <v>83</v>
      </c>
      <c r="AY217" s="164" t="s">
        <v>153</v>
      </c>
      <c r="BK217" s="173">
        <f>SUM(BK218:BK280)</f>
        <v>0</v>
      </c>
    </row>
    <row r="218" s="2" customFormat="1" ht="24.15" customHeight="1">
      <c r="A218" s="35"/>
      <c r="B218" s="174"/>
      <c r="C218" s="175" t="s">
        <v>313</v>
      </c>
      <c r="D218" s="175" t="s">
        <v>154</v>
      </c>
      <c r="E218" s="176" t="s">
        <v>2029</v>
      </c>
      <c r="F218" s="177" t="s">
        <v>2030</v>
      </c>
      <c r="G218" s="178" t="s">
        <v>208</v>
      </c>
      <c r="H218" s="179">
        <v>130.11000000000001</v>
      </c>
      <c r="I218" s="180"/>
      <c r="J218" s="181">
        <f>ROUND(I218*H218,2)</f>
        <v>0</v>
      </c>
      <c r="K218" s="177" t="s">
        <v>173</v>
      </c>
      <c r="L218" s="36"/>
      <c r="M218" s="182" t="s">
        <v>1</v>
      </c>
      <c r="N218" s="183" t="s">
        <v>41</v>
      </c>
      <c r="O218" s="74"/>
      <c r="P218" s="184">
        <f>O218*H218</f>
        <v>0</v>
      </c>
      <c r="Q218" s="184">
        <v>0.00025999999999999998</v>
      </c>
      <c r="R218" s="184">
        <f>Q218*H218</f>
        <v>0.0338286</v>
      </c>
      <c r="S218" s="184">
        <v>0</v>
      </c>
      <c r="T218" s="18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6" t="s">
        <v>152</v>
      </c>
      <c r="AT218" s="186" t="s">
        <v>154</v>
      </c>
      <c r="AU218" s="186" t="s">
        <v>85</v>
      </c>
      <c r="AY218" s="16" t="s">
        <v>153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6" t="s">
        <v>83</v>
      </c>
      <c r="BK218" s="187">
        <f>ROUND(I218*H218,2)</f>
        <v>0</v>
      </c>
      <c r="BL218" s="16" t="s">
        <v>152</v>
      </c>
      <c r="BM218" s="186" t="s">
        <v>2031</v>
      </c>
    </row>
    <row r="219" s="2" customFormat="1" ht="24.15" customHeight="1">
      <c r="A219" s="35"/>
      <c r="B219" s="174"/>
      <c r="C219" s="175" t="s">
        <v>319</v>
      </c>
      <c r="D219" s="175" t="s">
        <v>154</v>
      </c>
      <c r="E219" s="176" t="s">
        <v>2032</v>
      </c>
      <c r="F219" s="177" t="s">
        <v>2033</v>
      </c>
      <c r="G219" s="178" t="s">
        <v>208</v>
      </c>
      <c r="H219" s="179">
        <v>130.11000000000001</v>
      </c>
      <c r="I219" s="180"/>
      <c r="J219" s="181">
        <f>ROUND(I219*H219,2)</f>
        <v>0</v>
      </c>
      <c r="K219" s="177" t="s">
        <v>173</v>
      </c>
      <c r="L219" s="36"/>
      <c r="M219" s="182" t="s">
        <v>1</v>
      </c>
      <c r="N219" s="183" t="s">
        <v>41</v>
      </c>
      <c r="O219" s="74"/>
      <c r="P219" s="184">
        <f>O219*H219</f>
        <v>0</v>
      </c>
      <c r="Q219" s="184">
        <v>0.0043800000000000002</v>
      </c>
      <c r="R219" s="184">
        <f>Q219*H219</f>
        <v>0.5698818000000001</v>
      </c>
      <c r="S219" s="184">
        <v>0</v>
      </c>
      <c r="T219" s="18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6" t="s">
        <v>152</v>
      </c>
      <c r="AT219" s="186" t="s">
        <v>154</v>
      </c>
      <c r="AU219" s="186" t="s">
        <v>85</v>
      </c>
      <c r="AY219" s="16" t="s">
        <v>153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6" t="s">
        <v>83</v>
      </c>
      <c r="BK219" s="187">
        <f>ROUND(I219*H219,2)</f>
        <v>0</v>
      </c>
      <c r="BL219" s="16" t="s">
        <v>152</v>
      </c>
      <c r="BM219" s="186" t="s">
        <v>2034</v>
      </c>
    </row>
    <row r="220" s="13" customFormat="1">
      <c r="A220" s="13"/>
      <c r="B220" s="195"/>
      <c r="C220" s="13"/>
      <c r="D220" s="196" t="s">
        <v>201</v>
      </c>
      <c r="E220" s="197" t="s">
        <v>1</v>
      </c>
      <c r="F220" s="198" t="s">
        <v>2035</v>
      </c>
      <c r="G220" s="13"/>
      <c r="H220" s="199">
        <v>130.11000000000001</v>
      </c>
      <c r="I220" s="200"/>
      <c r="J220" s="13"/>
      <c r="K220" s="13"/>
      <c r="L220" s="195"/>
      <c r="M220" s="201"/>
      <c r="N220" s="202"/>
      <c r="O220" s="202"/>
      <c r="P220" s="202"/>
      <c r="Q220" s="202"/>
      <c r="R220" s="202"/>
      <c r="S220" s="202"/>
      <c r="T220" s="20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7" t="s">
        <v>201</v>
      </c>
      <c r="AU220" s="197" t="s">
        <v>85</v>
      </c>
      <c r="AV220" s="13" t="s">
        <v>85</v>
      </c>
      <c r="AW220" s="13" t="s">
        <v>32</v>
      </c>
      <c r="AX220" s="13" t="s">
        <v>83</v>
      </c>
      <c r="AY220" s="197" t="s">
        <v>153</v>
      </c>
    </row>
    <row r="221" s="2" customFormat="1" ht="24.15" customHeight="1">
      <c r="A221" s="35"/>
      <c r="B221" s="174"/>
      <c r="C221" s="175" t="s">
        <v>325</v>
      </c>
      <c r="D221" s="175" t="s">
        <v>154</v>
      </c>
      <c r="E221" s="176" t="s">
        <v>2036</v>
      </c>
      <c r="F221" s="177" t="s">
        <v>2037</v>
      </c>
      <c r="G221" s="178" t="s">
        <v>208</v>
      </c>
      <c r="H221" s="179">
        <v>130.11000000000001</v>
      </c>
      <c r="I221" s="180"/>
      <c r="J221" s="181">
        <f>ROUND(I221*H221,2)</f>
        <v>0</v>
      </c>
      <c r="K221" s="177" t="s">
        <v>173</v>
      </c>
      <c r="L221" s="36"/>
      <c r="M221" s="182" t="s">
        <v>1</v>
      </c>
      <c r="N221" s="183" t="s">
        <v>41</v>
      </c>
      <c r="O221" s="74"/>
      <c r="P221" s="184">
        <f>O221*H221</f>
        <v>0</v>
      </c>
      <c r="Q221" s="184">
        <v>0.0035000000000000001</v>
      </c>
      <c r="R221" s="184">
        <f>Q221*H221</f>
        <v>0.45538500000000004</v>
      </c>
      <c r="S221" s="184">
        <v>0</v>
      </c>
      <c r="T221" s="18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6" t="s">
        <v>152</v>
      </c>
      <c r="AT221" s="186" t="s">
        <v>154</v>
      </c>
      <c r="AU221" s="186" t="s">
        <v>85</v>
      </c>
      <c r="AY221" s="16" t="s">
        <v>153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6" t="s">
        <v>83</v>
      </c>
      <c r="BK221" s="187">
        <f>ROUND(I221*H221,2)</f>
        <v>0</v>
      </c>
      <c r="BL221" s="16" t="s">
        <v>152</v>
      </c>
      <c r="BM221" s="186" t="s">
        <v>2038</v>
      </c>
    </row>
    <row r="222" s="2" customFormat="1" ht="24.15" customHeight="1">
      <c r="A222" s="35"/>
      <c r="B222" s="174"/>
      <c r="C222" s="175" t="s">
        <v>330</v>
      </c>
      <c r="D222" s="175" t="s">
        <v>154</v>
      </c>
      <c r="E222" s="176" t="s">
        <v>2039</v>
      </c>
      <c r="F222" s="177" t="s">
        <v>2040</v>
      </c>
      <c r="G222" s="178" t="s">
        <v>208</v>
      </c>
      <c r="H222" s="179">
        <v>37.164000000000001</v>
      </c>
      <c r="I222" s="180"/>
      <c r="J222" s="181">
        <f>ROUND(I222*H222,2)</f>
        <v>0</v>
      </c>
      <c r="K222" s="177" t="s">
        <v>173</v>
      </c>
      <c r="L222" s="36"/>
      <c r="M222" s="182" t="s">
        <v>1</v>
      </c>
      <c r="N222" s="183" t="s">
        <v>41</v>
      </c>
      <c r="O222" s="74"/>
      <c r="P222" s="184">
        <f>O222*H222</f>
        <v>0</v>
      </c>
      <c r="Q222" s="184">
        <v>0.0043800000000000002</v>
      </c>
      <c r="R222" s="184">
        <f>Q222*H222</f>
        <v>0.16277832</v>
      </c>
      <c r="S222" s="184">
        <v>0</v>
      </c>
      <c r="T222" s="18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6" t="s">
        <v>152</v>
      </c>
      <c r="AT222" s="186" t="s">
        <v>154</v>
      </c>
      <c r="AU222" s="186" t="s">
        <v>85</v>
      </c>
      <c r="AY222" s="16" t="s">
        <v>153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6" t="s">
        <v>83</v>
      </c>
      <c r="BK222" s="187">
        <f>ROUND(I222*H222,2)</f>
        <v>0</v>
      </c>
      <c r="BL222" s="16" t="s">
        <v>152</v>
      </c>
      <c r="BM222" s="186" t="s">
        <v>2041</v>
      </c>
    </row>
    <row r="223" s="13" customFormat="1">
      <c r="A223" s="13"/>
      <c r="B223" s="195"/>
      <c r="C223" s="13"/>
      <c r="D223" s="196" t="s">
        <v>201</v>
      </c>
      <c r="E223" s="197" t="s">
        <v>1</v>
      </c>
      <c r="F223" s="198" t="s">
        <v>2042</v>
      </c>
      <c r="G223" s="13"/>
      <c r="H223" s="199">
        <v>37.164000000000001</v>
      </c>
      <c r="I223" s="200"/>
      <c r="J223" s="13"/>
      <c r="K223" s="13"/>
      <c r="L223" s="195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201</v>
      </c>
      <c r="AU223" s="197" t="s">
        <v>85</v>
      </c>
      <c r="AV223" s="13" t="s">
        <v>85</v>
      </c>
      <c r="AW223" s="13" t="s">
        <v>32</v>
      </c>
      <c r="AX223" s="13" t="s">
        <v>83</v>
      </c>
      <c r="AY223" s="197" t="s">
        <v>153</v>
      </c>
    </row>
    <row r="224" s="2" customFormat="1" ht="24.15" customHeight="1">
      <c r="A224" s="35"/>
      <c r="B224" s="174"/>
      <c r="C224" s="175" t="s">
        <v>335</v>
      </c>
      <c r="D224" s="175" t="s">
        <v>154</v>
      </c>
      <c r="E224" s="176" t="s">
        <v>2043</v>
      </c>
      <c r="F224" s="177" t="s">
        <v>2044</v>
      </c>
      <c r="G224" s="178" t="s">
        <v>208</v>
      </c>
      <c r="H224" s="179">
        <v>37.164000000000001</v>
      </c>
      <c r="I224" s="180"/>
      <c r="J224" s="181">
        <f>ROUND(I224*H224,2)</f>
        <v>0</v>
      </c>
      <c r="K224" s="177" t="s">
        <v>173</v>
      </c>
      <c r="L224" s="36"/>
      <c r="M224" s="182" t="s">
        <v>1</v>
      </c>
      <c r="N224" s="183" t="s">
        <v>41</v>
      </c>
      <c r="O224" s="74"/>
      <c r="P224" s="184">
        <f>O224*H224</f>
        <v>0</v>
      </c>
      <c r="Q224" s="184">
        <v>0.0035000000000000001</v>
      </c>
      <c r="R224" s="184">
        <f>Q224*H224</f>
        <v>0.130074</v>
      </c>
      <c r="S224" s="184">
        <v>0</v>
      </c>
      <c r="T224" s="18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6" t="s">
        <v>152</v>
      </c>
      <c r="AT224" s="186" t="s">
        <v>154</v>
      </c>
      <c r="AU224" s="186" t="s">
        <v>85</v>
      </c>
      <c r="AY224" s="16" t="s">
        <v>153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6" t="s">
        <v>83</v>
      </c>
      <c r="BK224" s="187">
        <f>ROUND(I224*H224,2)</f>
        <v>0</v>
      </c>
      <c r="BL224" s="16" t="s">
        <v>152</v>
      </c>
      <c r="BM224" s="186" t="s">
        <v>2045</v>
      </c>
    </row>
    <row r="225" s="2" customFormat="1" ht="44.25" customHeight="1">
      <c r="A225" s="35"/>
      <c r="B225" s="174"/>
      <c r="C225" s="175" t="s">
        <v>342</v>
      </c>
      <c r="D225" s="175" t="s">
        <v>154</v>
      </c>
      <c r="E225" s="176" t="s">
        <v>2046</v>
      </c>
      <c r="F225" s="177" t="s">
        <v>2047</v>
      </c>
      <c r="G225" s="178" t="s">
        <v>208</v>
      </c>
      <c r="H225" s="179">
        <v>242.97200000000001</v>
      </c>
      <c r="I225" s="180"/>
      <c r="J225" s="181">
        <f>ROUND(I225*H225,2)</f>
        <v>0</v>
      </c>
      <c r="K225" s="177" t="s">
        <v>173</v>
      </c>
      <c r="L225" s="36"/>
      <c r="M225" s="182" t="s">
        <v>1</v>
      </c>
      <c r="N225" s="183" t="s">
        <v>41</v>
      </c>
      <c r="O225" s="74"/>
      <c r="P225" s="184">
        <f>O225*H225</f>
        <v>0</v>
      </c>
      <c r="Q225" s="184">
        <v>0.0087600000000000004</v>
      </c>
      <c r="R225" s="184">
        <f>Q225*H225</f>
        <v>2.12843472</v>
      </c>
      <c r="S225" s="184">
        <v>0</v>
      </c>
      <c r="T225" s="18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6" t="s">
        <v>152</v>
      </c>
      <c r="AT225" s="186" t="s">
        <v>154</v>
      </c>
      <c r="AU225" s="186" t="s">
        <v>85</v>
      </c>
      <c r="AY225" s="16" t="s">
        <v>153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6" t="s">
        <v>83</v>
      </c>
      <c r="BK225" s="187">
        <f>ROUND(I225*H225,2)</f>
        <v>0</v>
      </c>
      <c r="BL225" s="16" t="s">
        <v>152</v>
      </c>
      <c r="BM225" s="186" t="s">
        <v>2048</v>
      </c>
    </row>
    <row r="226" s="13" customFormat="1">
      <c r="A226" s="13"/>
      <c r="B226" s="195"/>
      <c r="C226" s="13"/>
      <c r="D226" s="196" t="s">
        <v>201</v>
      </c>
      <c r="E226" s="197" t="s">
        <v>1</v>
      </c>
      <c r="F226" s="198" t="s">
        <v>2049</v>
      </c>
      <c r="G226" s="13"/>
      <c r="H226" s="199">
        <v>216.55199999999999</v>
      </c>
      <c r="I226" s="200"/>
      <c r="J226" s="13"/>
      <c r="K226" s="13"/>
      <c r="L226" s="195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201</v>
      </c>
      <c r="AU226" s="197" t="s">
        <v>85</v>
      </c>
      <c r="AV226" s="13" t="s">
        <v>85</v>
      </c>
      <c r="AW226" s="13" t="s">
        <v>32</v>
      </c>
      <c r="AX226" s="13" t="s">
        <v>76</v>
      </c>
      <c r="AY226" s="197" t="s">
        <v>153</v>
      </c>
    </row>
    <row r="227" s="13" customFormat="1">
      <c r="A227" s="13"/>
      <c r="B227" s="195"/>
      <c r="C227" s="13"/>
      <c r="D227" s="196" t="s">
        <v>201</v>
      </c>
      <c r="E227" s="197" t="s">
        <v>1</v>
      </c>
      <c r="F227" s="198" t="s">
        <v>2050</v>
      </c>
      <c r="G227" s="13"/>
      <c r="H227" s="199">
        <v>-30.626999999999999</v>
      </c>
      <c r="I227" s="200"/>
      <c r="J227" s="13"/>
      <c r="K227" s="13"/>
      <c r="L227" s="195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201</v>
      </c>
      <c r="AU227" s="197" t="s">
        <v>85</v>
      </c>
      <c r="AV227" s="13" t="s">
        <v>85</v>
      </c>
      <c r="AW227" s="13" t="s">
        <v>32</v>
      </c>
      <c r="AX227" s="13" t="s">
        <v>76</v>
      </c>
      <c r="AY227" s="197" t="s">
        <v>153</v>
      </c>
    </row>
    <row r="228" s="13" customFormat="1">
      <c r="A228" s="13"/>
      <c r="B228" s="195"/>
      <c r="C228" s="13"/>
      <c r="D228" s="196" t="s">
        <v>201</v>
      </c>
      <c r="E228" s="197" t="s">
        <v>1</v>
      </c>
      <c r="F228" s="198" t="s">
        <v>2051</v>
      </c>
      <c r="G228" s="13"/>
      <c r="H228" s="199">
        <v>88.334999999999994</v>
      </c>
      <c r="I228" s="200"/>
      <c r="J228" s="13"/>
      <c r="K228" s="13"/>
      <c r="L228" s="195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7" t="s">
        <v>201</v>
      </c>
      <c r="AU228" s="197" t="s">
        <v>85</v>
      </c>
      <c r="AV228" s="13" t="s">
        <v>85</v>
      </c>
      <c r="AW228" s="13" t="s">
        <v>32</v>
      </c>
      <c r="AX228" s="13" t="s">
        <v>76</v>
      </c>
      <c r="AY228" s="197" t="s">
        <v>153</v>
      </c>
    </row>
    <row r="229" s="13" customFormat="1">
      <c r="A229" s="13"/>
      <c r="B229" s="195"/>
      <c r="C229" s="13"/>
      <c r="D229" s="196" t="s">
        <v>201</v>
      </c>
      <c r="E229" s="197" t="s">
        <v>1</v>
      </c>
      <c r="F229" s="198" t="s">
        <v>2052</v>
      </c>
      <c r="G229" s="13"/>
      <c r="H229" s="199">
        <v>-2.1000000000000001</v>
      </c>
      <c r="I229" s="200"/>
      <c r="J229" s="13"/>
      <c r="K229" s="13"/>
      <c r="L229" s="195"/>
      <c r="M229" s="201"/>
      <c r="N229" s="202"/>
      <c r="O229" s="202"/>
      <c r="P229" s="202"/>
      <c r="Q229" s="202"/>
      <c r="R229" s="202"/>
      <c r="S229" s="202"/>
      <c r="T229" s="20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7" t="s">
        <v>201</v>
      </c>
      <c r="AU229" s="197" t="s">
        <v>85</v>
      </c>
      <c r="AV229" s="13" t="s">
        <v>85</v>
      </c>
      <c r="AW229" s="13" t="s">
        <v>32</v>
      </c>
      <c r="AX229" s="13" t="s">
        <v>76</v>
      </c>
      <c r="AY229" s="197" t="s">
        <v>153</v>
      </c>
    </row>
    <row r="230" s="13" customFormat="1">
      <c r="A230" s="13"/>
      <c r="B230" s="195"/>
      <c r="C230" s="13"/>
      <c r="D230" s="196" t="s">
        <v>201</v>
      </c>
      <c r="E230" s="197" t="s">
        <v>1</v>
      </c>
      <c r="F230" s="198" t="s">
        <v>2053</v>
      </c>
      <c r="G230" s="13"/>
      <c r="H230" s="199">
        <v>-12.35</v>
      </c>
      <c r="I230" s="200"/>
      <c r="J230" s="13"/>
      <c r="K230" s="13"/>
      <c r="L230" s="195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7" t="s">
        <v>201</v>
      </c>
      <c r="AU230" s="197" t="s">
        <v>85</v>
      </c>
      <c r="AV230" s="13" t="s">
        <v>85</v>
      </c>
      <c r="AW230" s="13" t="s">
        <v>32</v>
      </c>
      <c r="AX230" s="13" t="s">
        <v>76</v>
      </c>
      <c r="AY230" s="197" t="s">
        <v>153</v>
      </c>
    </row>
    <row r="231" s="13" customFormat="1">
      <c r="A231" s="13"/>
      <c r="B231" s="195"/>
      <c r="C231" s="13"/>
      <c r="D231" s="196" t="s">
        <v>201</v>
      </c>
      <c r="E231" s="197" t="s">
        <v>1</v>
      </c>
      <c r="F231" s="198" t="s">
        <v>2054</v>
      </c>
      <c r="G231" s="13"/>
      <c r="H231" s="199">
        <v>-7</v>
      </c>
      <c r="I231" s="200"/>
      <c r="J231" s="13"/>
      <c r="K231" s="13"/>
      <c r="L231" s="195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7" t="s">
        <v>201</v>
      </c>
      <c r="AU231" s="197" t="s">
        <v>85</v>
      </c>
      <c r="AV231" s="13" t="s">
        <v>85</v>
      </c>
      <c r="AW231" s="13" t="s">
        <v>32</v>
      </c>
      <c r="AX231" s="13" t="s">
        <v>76</v>
      </c>
      <c r="AY231" s="197" t="s">
        <v>153</v>
      </c>
    </row>
    <row r="232" s="13" customFormat="1">
      <c r="A232" s="13"/>
      <c r="B232" s="195"/>
      <c r="C232" s="13"/>
      <c r="D232" s="196" t="s">
        <v>201</v>
      </c>
      <c r="E232" s="197" t="s">
        <v>1</v>
      </c>
      <c r="F232" s="198" t="s">
        <v>2055</v>
      </c>
      <c r="G232" s="13"/>
      <c r="H232" s="199">
        <v>-1.76</v>
      </c>
      <c r="I232" s="200"/>
      <c r="J232" s="13"/>
      <c r="K232" s="13"/>
      <c r="L232" s="195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201</v>
      </c>
      <c r="AU232" s="197" t="s">
        <v>85</v>
      </c>
      <c r="AV232" s="13" t="s">
        <v>85</v>
      </c>
      <c r="AW232" s="13" t="s">
        <v>32</v>
      </c>
      <c r="AX232" s="13" t="s">
        <v>76</v>
      </c>
      <c r="AY232" s="197" t="s">
        <v>153</v>
      </c>
    </row>
    <row r="233" s="13" customFormat="1">
      <c r="A233" s="13"/>
      <c r="B233" s="195"/>
      <c r="C233" s="13"/>
      <c r="D233" s="196" t="s">
        <v>201</v>
      </c>
      <c r="E233" s="197" t="s">
        <v>1</v>
      </c>
      <c r="F233" s="198" t="s">
        <v>2056</v>
      </c>
      <c r="G233" s="13"/>
      <c r="H233" s="199">
        <v>-2.6779999999999999</v>
      </c>
      <c r="I233" s="200"/>
      <c r="J233" s="13"/>
      <c r="K233" s="13"/>
      <c r="L233" s="195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7" t="s">
        <v>201</v>
      </c>
      <c r="AU233" s="197" t="s">
        <v>85</v>
      </c>
      <c r="AV233" s="13" t="s">
        <v>85</v>
      </c>
      <c r="AW233" s="13" t="s">
        <v>32</v>
      </c>
      <c r="AX233" s="13" t="s">
        <v>76</v>
      </c>
      <c r="AY233" s="197" t="s">
        <v>153</v>
      </c>
    </row>
    <row r="234" s="13" customFormat="1">
      <c r="A234" s="13"/>
      <c r="B234" s="195"/>
      <c r="C234" s="13"/>
      <c r="D234" s="196" t="s">
        <v>201</v>
      </c>
      <c r="E234" s="197" t="s">
        <v>1</v>
      </c>
      <c r="F234" s="198" t="s">
        <v>2057</v>
      </c>
      <c r="G234" s="13"/>
      <c r="H234" s="199">
        <v>-5.4000000000000004</v>
      </c>
      <c r="I234" s="200"/>
      <c r="J234" s="13"/>
      <c r="K234" s="13"/>
      <c r="L234" s="195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7" t="s">
        <v>201</v>
      </c>
      <c r="AU234" s="197" t="s">
        <v>85</v>
      </c>
      <c r="AV234" s="13" t="s">
        <v>85</v>
      </c>
      <c r="AW234" s="13" t="s">
        <v>32</v>
      </c>
      <c r="AX234" s="13" t="s">
        <v>76</v>
      </c>
      <c r="AY234" s="197" t="s">
        <v>153</v>
      </c>
    </row>
    <row r="235" s="2" customFormat="1" ht="24.15" customHeight="1">
      <c r="A235" s="35"/>
      <c r="B235" s="174"/>
      <c r="C235" s="204" t="s">
        <v>347</v>
      </c>
      <c r="D235" s="204" t="s">
        <v>420</v>
      </c>
      <c r="E235" s="205" t="s">
        <v>2058</v>
      </c>
      <c r="F235" s="206" t="s">
        <v>2059</v>
      </c>
      <c r="G235" s="207" t="s">
        <v>208</v>
      </c>
      <c r="H235" s="208">
        <v>255.12100000000001</v>
      </c>
      <c r="I235" s="209"/>
      <c r="J235" s="210">
        <f>ROUND(I235*H235,2)</f>
        <v>0</v>
      </c>
      <c r="K235" s="206" t="s">
        <v>173</v>
      </c>
      <c r="L235" s="211"/>
      <c r="M235" s="212" t="s">
        <v>1</v>
      </c>
      <c r="N235" s="213" t="s">
        <v>41</v>
      </c>
      <c r="O235" s="74"/>
      <c r="P235" s="184">
        <f>O235*H235</f>
        <v>0</v>
      </c>
      <c r="Q235" s="184">
        <v>0.0066</v>
      </c>
      <c r="R235" s="184">
        <f>Q235*H235</f>
        <v>1.6837986</v>
      </c>
      <c r="S235" s="184">
        <v>0</v>
      </c>
      <c r="T235" s="18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6" t="s">
        <v>235</v>
      </c>
      <c r="AT235" s="186" t="s">
        <v>420</v>
      </c>
      <c r="AU235" s="186" t="s">
        <v>85</v>
      </c>
      <c r="AY235" s="16" t="s">
        <v>153</v>
      </c>
      <c r="BE235" s="187">
        <f>IF(N235="základní",J235,0)</f>
        <v>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6" t="s">
        <v>83</v>
      </c>
      <c r="BK235" s="187">
        <f>ROUND(I235*H235,2)</f>
        <v>0</v>
      </c>
      <c r="BL235" s="16" t="s">
        <v>152</v>
      </c>
      <c r="BM235" s="186" t="s">
        <v>2060</v>
      </c>
    </row>
    <row r="236" s="13" customFormat="1">
      <c r="A236" s="13"/>
      <c r="B236" s="195"/>
      <c r="C236" s="13"/>
      <c r="D236" s="196" t="s">
        <v>201</v>
      </c>
      <c r="E236" s="13"/>
      <c r="F236" s="198" t="s">
        <v>2061</v>
      </c>
      <c r="G236" s="13"/>
      <c r="H236" s="199">
        <v>255.12100000000001</v>
      </c>
      <c r="I236" s="200"/>
      <c r="J236" s="13"/>
      <c r="K236" s="13"/>
      <c r="L236" s="195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201</v>
      </c>
      <c r="AU236" s="197" t="s">
        <v>85</v>
      </c>
      <c r="AV236" s="13" t="s">
        <v>85</v>
      </c>
      <c r="AW236" s="13" t="s">
        <v>3</v>
      </c>
      <c r="AX236" s="13" t="s">
        <v>83</v>
      </c>
      <c r="AY236" s="197" t="s">
        <v>153</v>
      </c>
    </row>
    <row r="237" s="2" customFormat="1" ht="24.15" customHeight="1">
      <c r="A237" s="35"/>
      <c r="B237" s="174"/>
      <c r="C237" s="175" t="s">
        <v>353</v>
      </c>
      <c r="D237" s="175" t="s">
        <v>154</v>
      </c>
      <c r="E237" s="176" t="s">
        <v>2062</v>
      </c>
      <c r="F237" s="177" t="s">
        <v>2063</v>
      </c>
      <c r="G237" s="178" t="s">
        <v>322</v>
      </c>
      <c r="H237" s="179">
        <v>38.509999999999998</v>
      </c>
      <c r="I237" s="180"/>
      <c r="J237" s="181">
        <f>ROUND(I237*H237,2)</f>
        <v>0</v>
      </c>
      <c r="K237" s="177" t="s">
        <v>173</v>
      </c>
      <c r="L237" s="36"/>
      <c r="M237" s="182" t="s">
        <v>1</v>
      </c>
      <c r="N237" s="183" t="s">
        <v>41</v>
      </c>
      <c r="O237" s="74"/>
      <c r="P237" s="184">
        <f>O237*H237</f>
        <v>0</v>
      </c>
      <c r="Q237" s="184">
        <v>3.0000000000000001E-05</v>
      </c>
      <c r="R237" s="184">
        <f>Q237*H237</f>
        <v>0.0011553</v>
      </c>
      <c r="S237" s="184">
        <v>0</v>
      </c>
      <c r="T237" s="18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6" t="s">
        <v>152</v>
      </c>
      <c r="AT237" s="186" t="s">
        <v>154</v>
      </c>
      <c r="AU237" s="186" t="s">
        <v>85</v>
      </c>
      <c r="AY237" s="16" t="s">
        <v>153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6" t="s">
        <v>83</v>
      </c>
      <c r="BK237" s="187">
        <f>ROUND(I237*H237,2)</f>
        <v>0</v>
      </c>
      <c r="BL237" s="16" t="s">
        <v>152</v>
      </c>
      <c r="BM237" s="186" t="s">
        <v>2064</v>
      </c>
    </row>
    <row r="238" s="13" customFormat="1">
      <c r="A238" s="13"/>
      <c r="B238" s="195"/>
      <c r="C238" s="13"/>
      <c r="D238" s="196" t="s">
        <v>201</v>
      </c>
      <c r="E238" s="197" t="s">
        <v>1</v>
      </c>
      <c r="F238" s="198" t="s">
        <v>2065</v>
      </c>
      <c r="G238" s="13"/>
      <c r="H238" s="199">
        <v>38.509999999999998</v>
      </c>
      <c r="I238" s="200"/>
      <c r="J238" s="13"/>
      <c r="K238" s="13"/>
      <c r="L238" s="195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7" t="s">
        <v>201</v>
      </c>
      <c r="AU238" s="197" t="s">
        <v>85</v>
      </c>
      <c r="AV238" s="13" t="s">
        <v>85</v>
      </c>
      <c r="AW238" s="13" t="s">
        <v>32</v>
      </c>
      <c r="AX238" s="13" t="s">
        <v>83</v>
      </c>
      <c r="AY238" s="197" t="s">
        <v>153</v>
      </c>
    </row>
    <row r="239" s="2" customFormat="1" ht="33" customHeight="1">
      <c r="A239" s="35"/>
      <c r="B239" s="174"/>
      <c r="C239" s="204" t="s">
        <v>357</v>
      </c>
      <c r="D239" s="204" t="s">
        <v>420</v>
      </c>
      <c r="E239" s="205" t="s">
        <v>2066</v>
      </c>
      <c r="F239" s="206" t="s">
        <v>2067</v>
      </c>
      <c r="G239" s="207" t="s">
        <v>322</v>
      </c>
      <c r="H239" s="208">
        <v>40.436</v>
      </c>
      <c r="I239" s="209"/>
      <c r="J239" s="210">
        <f>ROUND(I239*H239,2)</f>
        <v>0</v>
      </c>
      <c r="K239" s="206" t="s">
        <v>173</v>
      </c>
      <c r="L239" s="211"/>
      <c r="M239" s="212" t="s">
        <v>1</v>
      </c>
      <c r="N239" s="213" t="s">
        <v>41</v>
      </c>
      <c r="O239" s="74"/>
      <c r="P239" s="184">
        <f>O239*H239</f>
        <v>0</v>
      </c>
      <c r="Q239" s="184">
        <v>0.00068000000000000005</v>
      </c>
      <c r="R239" s="184">
        <f>Q239*H239</f>
        <v>0.02749648</v>
      </c>
      <c r="S239" s="184">
        <v>0</v>
      </c>
      <c r="T239" s="18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6" t="s">
        <v>235</v>
      </c>
      <c r="AT239" s="186" t="s">
        <v>420</v>
      </c>
      <c r="AU239" s="186" t="s">
        <v>85</v>
      </c>
      <c r="AY239" s="16" t="s">
        <v>153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6" t="s">
        <v>83</v>
      </c>
      <c r="BK239" s="187">
        <f>ROUND(I239*H239,2)</f>
        <v>0</v>
      </c>
      <c r="BL239" s="16" t="s">
        <v>152</v>
      </c>
      <c r="BM239" s="186" t="s">
        <v>2068</v>
      </c>
    </row>
    <row r="240" s="13" customFormat="1">
      <c r="A240" s="13"/>
      <c r="B240" s="195"/>
      <c r="C240" s="13"/>
      <c r="D240" s="196" t="s">
        <v>201</v>
      </c>
      <c r="E240" s="13"/>
      <c r="F240" s="198" t="s">
        <v>2069</v>
      </c>
      <c r="G240" s="13"/>
      <c r="H240" s="199">
        <v>40.436</v>
      </c>
      <c r="I240" s="200"/>
      <c r="J240" s="13"/>
      <c r="K240" s="13"/>
      <c r="L240" s="195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7" t="s">
        <v>201</v>
      </c>
      <c r="AU240" s="197" t="s">
        <v>85</v>
      </c>
      <c r="AV240" s="13" t="s">
        <v>85</v>
      </c>
      <c r="AW240" s="13" t="s">
        <v>3</v>
      </c>
      <c r="AX240" s="13" t="s">
        <v>83</v>
      </c>
      <c r="AY240" s="197" t="s">
        <v>153</v>
      </c>
    </row>
    <row r="241" s="2" customFormat="1" ht="16.5" customHeight="1">
      <c r="A241" s="35"/>
      <c r="B241" s="174"/>
      <c r="C241" s="175" t="s">
        <v>361</v>
      </c>
      <c r="D241" s="175" t="s">
        <v>154</v>
      </c>
      <c r="E241" s="176" t="s">
        <v>2070</v>
      </c>
      <c r="F241" s="177" t="s">
        <v>2071</v>
      </c>
      <c r="G241" s="178" t="s">
        <v>322</v>
      </c>
      <c r="H241" s="179">
        <v>85.700000000000003</v>
      </c>
      <c r="I241" s="180"/>
      <c r="J241" s="181">
        <f>ROUND(I241*H241,2)</f>
        <v>0</v>
      </c>
      <c r="K241" s="177" t="s">
        <v>173</v>
      </c>
      <c r="L241" s="36"/>
      <c r="M241" s="182" t="s">
        <v>1</v>
      </c>
      <c r="N241" s="183" t="s">
        <v>41</v>
      </c>
      <c r="O241" s="74"/>
      <c r="P241" s="184">
        <f>O241*H241</f>
        <v>0</v>
      </c>
      <c r="Q241" s="184">
        <v>0</v>
      </c>
      <c r="R241" s="184">
        <f>Q241*H241</f>
        <v>0</v>
      </c>
      <c r="S241" s="184">
        <v>0</v>
      </c>
      <c r="T241" s="18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6" t="s">
        <v>152</v>
      </c>
      <c r="AT241" s="186" t="s">
        <v>154</v>
      </c>
      <c r="AU241" s="186" t="s">
        <v>85</v>
      </c>
      <c r="AY241" s="16" t="s">
        <v>153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6" t="s">
        <v>83</v>
      </c>
      <c r="BK241" s="187">
        <f>ROUND(I241*H241,2)</f>
        <v>0</v>
      </c>
      <c r="BL241" s="16" t="s">
        <v>152</v>
      </c>
      <c r="BM241" s="186" t="s">
        <v>2072</v>
      </c>
    </row>
    <row r="242" s="13" customFormat="1">
      <c r="A242" s="13"/>
      <c r="B242" s="195"/>
      <c r="C242" s="13"/>
      <c r="D242" s="196" t="s">
        <v>201</v>
      </c>
      <c r="E242" s="197" t="s">
        <v>1</v>
      </c>
      <c r="F242" s="198" t="s">
        <v>2073</v>
      </c>
      <c r="G242" s="13"/>
      <c r="H242" s="199">
        <v>4.4000000000000004</v>
      </c>
      <c r="I242" s="200"/>
      <c r="J242" s="13"/>
      <c r="K242" s="13"/>
      <c r="L242" s="195"/>
      <c r="M242" s="201"/>
      <c r="N242" s="202"/>
      <c r="O242" s="202"/>
      <c r="P242" s="202"/>
      <c r="Q242" s="202"/>
      <c r="R242" s="202"/>
      <c r="S242" s="202"/>
      <c r="T242" s="20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7" t="s">
        <v>201</v>
      </c>
      <c r="AU242" s="197" t="s">
        <v>85</v>
      </c>
      <c r="AV242" s="13" t="s">
        <v>85</v>
      </c>
      <c r="AW242" s="13" t="s">
        <v>32</v>
      </c>
      <c r="AX242" s="13" t="s">
        <v>76</v>
      </c>
      <c r="AY242" s="197" t="s">
        <v>153</v>
      </c>
    </row>
    <row r="243" s="13" customFormat="1">
      <c r="A243" s="13"/>
      <c r="B243" s="195"/>
      <c r="C243" s="13"/>
      <c r="D243" s="196" t="s">
        <v>201</v>
      </c>
      <c r="E243" s="197" t="s">
        <v>1</v>
      </c>
      <c r="F243" s="198" t="s">
        <v>2074</v>
      </c>
      <c r="G243" s="13"/>
      <c r="H243" s="199">
        <v>9.9499999999999993</v>
      </c>
      <c r="I243" s="200"/>
      <c r="J243" s="13"/>
      <c r="K243" s="13"/>
      <c r="L243" s="195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7" t="s">
        <v>201</v>
      </c>
      <c r="AU243" s="197" t="s">
        <v>85</v>
      </c>
      <c r="AV243" s="13" t="s">
        <v>85</v>
      </c>
      <c r="AW243" s="13" t="s">
        <v>32</v>
      </c>
      <c r="AX243" s="13" t="s">
        <v>76</v>
      </c>
      <c r="AY243" s="197" t="s">
        <v>153</v>
      </c>
    </row>
    <row r="244" s="13" customFormat="1">
      <c r="A244" s="13"/>
      <c r="B244" s="195"/>
      <c r="C244" s="13"/>
      <c r="D244" s="196" t="s">
        <v>201</v>
      </c>
      <c r="E244" s="197" t="s">
        <v>1</v>
      </c>
      <c r="F244" s="198" t="s">
        <v>2075</v>
      </c>
      <c r="G244" s="13"/>
      <c r="H244" s="199">
        <v>10</v>
      </c>
      <c r="I244" s="200"/>
      <c r="J244" s="13"/>
      <c r="K244" s="13"/>
      <c r="L244" s="195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7" t="s">
        <v>201</v>
      </c>
      <c r="AU244" s="197" t="s">
        <v>85</v>
      </c>
      <c r="AV244" s="13" t="s">
        <v>85</v>
      </c>
      <c r="AW244" s="13" t="s">
        <v>32</v>
      </c>
      <c r="AX244" s="13" t="s">
        <v>76</v>
      </c>
      <c r="AY244" s="197" t="s">
        <v>153</v>
      </c>
    </row>
    <row r="245" s="13" customFormat="1">
      <c r="A245" s="13"/>
      <c r="B245" s="195"/>
      <c r="C245" s="13"/>
      <c r="D245" s="196" t="s">
        <v>201</v>
      </c>
      <c r="E245" s="197" t="s">
        <v>1</v>
      </c>
      <c r="F245" s="198" t="s">
        <v>2076</v>
      </c>
      <c r="G245" s="13"/>
      <c r="H245" s="199">
        <v>5.2000000000000002</v>
      </c>
      <c r="I245" s="200"/>
      <c r="J245" s="13"/>
      <c r="K245" s="13"/>
      <c r="L245" s="195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7" t="s">
        <v>201</v>
      </c>
      <c r="AU245" s="197" t="s">
        <v>85</v>
      </c>
      <c r="AV245" s="13" t="s">
        <v>85</v>
      </c>
      <c r="AW245" s="13" t="s">
        <v>32</v>
      </c>
      <c r="AX245" s="13" t="s">
        <v>76</v>
      </c>
      <c r="AY245" s="197" t="s">
        <v>153</v>
      </c>
    </row>
    <row r="246" s="13" customFormat="1">
      <c r="A246" s="13"/>
      <c r="B246" s="195"/>
      <c r="C246" s="13"/>
      <c r="D246" s="196" t="s">
        <v>201</v>
      </c>
      <c r="E246" s="197" t="s">
        <v>1</v>
      </c>
      <c r="F246" s="198" t="s">
        <v>2077</v>
      </c>
      <c r="G246" s="13"/>
      <c r="H246" s="199">
        <v>56.149999999999999</v>
      </c>
      <c r="I246" s="200"/>
      <c r="J246" s="13"/>
      <c r="K246" s="13"/>
      <c r="L246" s="195"/>
      <c r="M246" s="201"/>
      <c r="N246" s="202"/>
      <c r="O246" s="202"/>
      <c r="P246" s="202"/>
      <c r="Q246" s="202"/>
      <c r="R246" s="202"/>
      <c r="S246" s="202"/>
      <c r="T246" s="20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7" t="s">
        <v>201</v>
      </c>
      <c r="AU246" s="197" t="s">
        <v>85</v>
      </c>
      <c r="AV246" s="13" t="s">
        <v>85</v>
      </c>
      <c r="AW246" s="13" t="s">
        <v>32</v>
      </c>
      <c r="AX246" s="13" t="s">
        <v>76</v>
      </c>
      <c r="AY246" s="197" t="s">
        <v>153</v>
      </c>
    </row>
    <row r="247" s="2" customFormat="1" ht="24.15" customHeight="1">
      <c r="A247" s="35"/>
      <c r="B247" s="174"/>
      <c r="C247" s="204" t="s">
        <v>568</v>
      </c>
      <c r="D247" s="204" t="s">
        <v>420</v>
      </c>
      <c r="E247" s="205" t="s">
        <v>2078</v>
      </c>
      <c r="F247" s="206" t="s">
        <v>2079</v>
      </c>
      <c r="G247" s="207" t="s">
        <v>322</v>
      </c>
      <c r="H247" s="208">
        <v>58.957999999999998</v>
      </c>
      <c r="I247" s="209"/>
      <c r="J247" s="210">
        <f>ROUND(I247*H247,2)</f>
        <v>0</v>
      </c>
      <c r="K247" s="206" t="s">
        <v>173</v>
      </c>
      <c r="L247" s="211"/>
      <c r="M247" s="212" t="s">
        <v>1</v>
      </c>
      <c r="N247" s="213" t="s">
        <v>41</v>
      </c>
      <c r="O247" s="74"/>
      <c r="P247" s="184">
        <f>O247*H247</f>
        <v>0</v>
      </c>
      <c r="Q247" s="184">
        <v>0.00010000000000000001</v>
      </c>
      <c r="R247" s="184">
        <f>Q247*H247</f>
        <v>0.0058958000000000005</v>
      </c>
      <c r="S247" s="184">
        <v>0</v>
      </c>
      <c r="T247" s="18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6" t="s">
        <v>235</v>
      </c>
      <c r="AT247" s="186" t="s">
        <v>420</v>
      </c>
      <c r="AU247" s="186" t="s">
        <v>85</v>
      </c>
      <c r="AY247" s="16" t="s">
        <v>153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16" t="s">
        <v>83</v>
      </c>
      <c r="BK247" s="187">
        <f>ROUND(I247*H247,2)</f>
        <v>0</v>
      </c>
      <c r="BL247" s="16" t="s">
        <v>152</v>
      </c>
      <c r="BM247" s="186" t="s">
        <v>2080</v>
      </c>
    </row>
    <row r="248" s="13" customFormat="1">
      <c r="A248" s="13"/>
      <c r="B248" s="195"/>
      <c r="C248" s="13"/>
      <c r="D248" s="196" t="s">
        <v>201</v>
      </c>
      <c r="E248" s="13"/>
      <c r="F248" s="198" t="s">
        <v>2081</v>
      </c>
      <c r="G248" s="13"/>
      <c r="H248" s="199">
        <v>58.957999999999998</v>
      </c>
      <c r="I248" s="200"/>
      <c r="J248" s="13"/>
      <c r="K248" s="13"/>
      <c r="L248" s="195"/>
      <c r="M248" s="201"/>
      <c r="N248" s="202"/>
      <c r="O248" s="202"/>
      <c r="P248" s="202"/>
      <c r="Q248" s="202"/>
      <c r="R248" s="202"/>
      <c r="S248" s="202"/>
      <c r="T248" s="20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7" t="s">
        <v>201</v>
      </c>
      <c r="AU248" s="197" t="s">
        <v>85</v>
      </c>
      <c r="AV248" s="13" t="s">
        <v>85</v>
      </c>
      <c r="AW248" s="13" t="s">
        <v>3</v>
      </c>
      <c r="AX248" s="13" t="s">
        <v>83</v>
      </c>
      <c r="AY248" s="197" t="s">
        <v>153</v>
      </c>
    </row>
    <row r="249" s="2" customFormat="1" ht="24.15" customHeight="1">
      <c r="A249" s="35"/>
      <c r="B249" s="174"/>
      <c r="C249" s="204" t="s">
        <v>575</v>
      </c>
      <c r="D249" s="204" t="s">
        <v>420</v>
      </c>
      <c r="E249" s="205" t="s">
        <v>2082</v>
      </c>
      <c r="F249" s="206" t="s">
        <v>2083</v>
      </c>
      <c r="G249" s="207" t="s">
        <v>322</v>
      </c>
      <c r="H249" s="208">
        <v>31.027999999999999</v>
      </c>
      <c r="I249" s="209"/>
      <c r="J249" s="210">
        <f>ROUND(I249*H249,2)</f>
        <v>0</v>
      </c>
      <c r="K249" s="206" t="s">
        <v>173</v>
      </c>
      <c r="L249" s="211"/>
      <c r="M249" s="212" t="s">
        <v>1</v>
      </c>
      <c r="N249" s="213" t="s">
        <v>41</v>
      </c>
      <c r="O249" s="74"/>
      <c r="P249" s="184">
        <f>O249*H249</f>
        <v>0</v>
      </c>
      <c r="Q249" s="184">
        <v>4.0000000000000003E-05</v>
      </c>
      <c r="R249" s="184">
        <f>Q249*H249</f>
        <v>0.0012411200000000001</v>
      </c>
      <c r="S249" s="184">
        <v>0</v>
      </c>
      <c r="T249" s="18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6" t="s">
        <v>235</v>
      </c>
      <c r="AT249" s="186" t="s">
        <v>420</v>
      </c>
      <c r="AU249" s="186" t="s">
        <v>85</v>
      </c>
      <c r="AY249" s="16" t="s">
        <v>153</v>
      </c>
      <c r="BE249" s="187">
        <f>IF(N249="základní",J249,0)</f>
        <v>0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16" t="s">
        <v>83</v>
      </c>
      <c r="BK249" s="187">
        <f>ROUND(I249*H249,2)</f>
        <v>0</v>
      </c>
      <c r="BL249" s="16" t="s">
        <v>152</v>
      </c>
      <c r="BM249" s="186" t="s">
        <v>2084</v>
      </c>
    </row>
    <row r="250" s="13" customFormat="1">
      <c r="A250" s="13"/>
      <c r="B250" s="195"/>
      <c r="C250" s="13"/>
      <c r="D250" s="196" t="s">
        <v>201</v>
      </c>
      <c r="E250" s="13"/>
      <c r="F250" s="198" t="s">
        <v>2085</v>
      </c>
      <c r="G250" s="13"/>
      <c r="H250" s="199">
        <v>31.027999999999999</v>
      </c>
      <c r="I250" s="200"/>
      <c r="J250" s="13"/>
      <c r="K250" s="13"/>
      <c r="L250" s="195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7" t="s">
        <v>201</v>
      </c>
      <c r="AU250" s="197" t="s">
        <v>85</v>
      </c>
      <c r="AV250" s="13" t="s">
        <v>85</v>
      </c>
      <c r="AW250" s="13" t="s">
        <v>3</v>
      </c>
      <c r="AX250" s="13" t="s">
        <v>83</v>
      </c>
      <c r="AY250" s="197" t="s">
        <v>153</v>
      </c>
    </row>
    <row r="251" s="2" customFormat="1" ht="24.15" customHeight="1">
      <c r="A251" s="35"/>
      <c r="B251" s="174"/>
      <c r="C251" s="175" t="s">
        <v>582</v>
      </c>
      <c r="D251" s="175" t="s">
        <v>154</v>
      </c>
      <c r="E251" s="176" t="s">
        <v>2086</v>
      </c>
      <c r="F251" s="177" t="s">
        <v>2087</v>
      </c>
      <c r="G251" s="178" t="s">
        <v>208</v>
      </c>
      <c r="H251" s="179">
        <v>275.25299999999999</v>
      </c>
      <c r="I251" s="180"/>
      <c r="J251" s="181">
        <f>ROUND(I251*H251,2)</f>
        <v>0</v>
      </c>
      <c r="K251" s="177" t="s">
        <v>173</v>
      </c>
      <c r="L251" s="36"/>
      <c r="M251" s="182" t="s">
        <v>1</v>
      </c>
      <c r="N251" s="183" t="s">
        <v>41</v>
      </c>
      <c r="O251" s="74"/>
      <c r="P251" s="184">
        <f>O251*H251</f>
        <v>0</v>
      </c>
      <c r="Q251" s="184">
        <v>0.0033800000000000002</v>
      </c>
      <c r="R251" s="184">
        <f>Q251*H251</f>
        <v>0.93035513999999997</v>
      </c>
      <c r="S251" s="184">
        <v>0</v>
      </c>
      <c r="T251" s="18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6" t="s">
        <v>152</v>
      </c>
      <c r="AT251" s="186" t="s">
        <v>154</v>
      </c>
      <c r="AU251" s="186" t="s">
        <v>85</v>
      </c>
      <c r="AY251" s="16" t="s">
        <v>153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6" t="s">
        <v>83</v>
      </c>
      <c r="BK251" s="187">
        <f>ROUND(I251*H251,2)</f>
        <v>0</v>
      </c>
      <c r="BL251" s="16" t="s">
        <v>152</v>
      </c>
      <c r="BM251" s="186" t="s">
        <v>2088</v>
      </c>
    </row>
    <row r="252" s="13" customFormat="1">
      <c r="A252" s="13"/>
      <c r="B252" s="195"/>
      <c r="C252" s="13"/>
      <c r="D252" s="196" t="s">
        <v>201</v>
      </c>
      <c r="E252" s="197" t="s">
        <v>1</v>
      </c>
      <c r="F252" s="198" t="s">
        <v>2089</v>
      </c>
      <c r="G252" s="13"/>
      <c r="H252" s="199">
        <v>242.33199999999999</v>
      </c>
      <c r="I252" s="200"/>
      <c r="J252" s="13"/>
      <c r="K252" s="13"/>
      <c r="L252" s="195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7" t="s">
        <v>201</v>
      </c>
      <c r="AU252" s="197" t="s">
        <v>85</v>
      </c>
      <c r="AV252" s="13" t="s">
        <v>85</v>
      </c>
      <c r="AW252" s="13" t="s">
        <v>32</v>
      </c>
      <c r="AX252" s="13" t="s">
        <v>76</v>
      </c>
      <c r="AY252" s="197" t="s">
        <v>153</v>
      </c>
    </row>
    <row r="253" s="13" customFormat="1">
      <c r="A253" s="13"/>
      <c r="B253" s="195"/>
      <c r="C253" s="13"/>
      <c r="D253" s="196" t="s">
        <v>201</v>
      </c>
      <c r="E253" s="197" t="s">
        <v>1</v>
      </c>
      <c r="F253" s="198" t="s">
        <v>2050</v>
      </c>
      <c r="G253" s="13"/>
      <c r="H253" s="199">
        <v>-30.626999999999999</v>
      </c>
      <c r="I253" s="200"/>
      <c r="J253" s="13"/>
      <c r="K253" s="13"/>
      <c r="L253" s="195"/>
      <c r="M253" s="201"/>
      <c r="N253" s="202"/>
      <c r="O253" s="202"/>
      <c r="P253" s="202"/>
      <c r="Q253" s="202"/>
      <c r="R253" s="202"/>
      <c r="S253" s="202"/>
      <c r="T253" s="20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7" t="s">
        <v>201</v>
      </c>
      <c r="AU253" s="197" t="s">
        <v>85</v>
      </c>
      <c r="AV253" s="13" t="s">
        <v>85</v>
      </c>
      <c r="AW253" s="13" t="s">
        <v>32</v>
      </c>
      <c r="AX253" s="13" t="s">
        <v>76</v>
      </c>
      <c r="AY253" s="197" t="s">
        <v>153</v>
      </c>
    </row>
    <row r="254" s="13" customFormat="1">
      <c r="A254" s="13"/>
      <c r="B254" s="195"/>
      <c r="C254" s="13"/>
      <c r="D254" s="196" t="s">
        <v>201</v>
      </c>
      <c r="E254" s="197" t="s">
        <v>1</v>
      </c>
      <c r="F254" s="198" t="s">
        <v>2051</v>
      </c>
      <c r="G254" s="13"/>
      <c r="H254" s="199">
        <v>88.334999999999994</v>
      </c>
      <c r="I254" s="200"/>
      <c r="J254" s="13"/>
      <c r="K254" s="13"/>
      <c r="L254" s="195"/>
      <c r="M254" s="201"/>
      <c r="N254" s="202"/>
      <c r="O254" s="202"/>
      <c r="P254" s="202"/>
      <c r="Q254" s="202"/>
      <c r="R254" s="202"/>
      <c r="S254" s="202"/>
      <c r="T254" s="20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7" t="s">
        <v>201</v>
      </c>
      <c r="AU254" s="197" t="s">
        <v>85</v>
      </c>
      <c r="AV254" s="13" t="s">
        <v>85</v>
      </c>
      <c r="AW254" s="13" t="s">
        <v>32</v>
      </c>
      <c r="AX254" s="13" t="s">
        <v>76</v>
      </c>
      <c r="AY254" s="197" t="s">
        <v>153</v>
      </c>
    </row>
    <row r="255" s="13" customFormat="1">
      <c r="A255" s="13"/>
      <c r="B255" s="195"/>
      <c r="C255" s="13"/>
      <c r="D255" s="196" t="s">
        <v>201</v>
      </c>
      <c r="E255" s="197" t="s">
        <v>1</v>
      </c>
      <c r="F255" s="198" t="s">
        <v>2052</v>
      </c>
      <c r="G255" s="13"/>
      <c r="H255" s="199">
        <v>-2.1000000000000001</v>
      </c>
      <c r="I255" s="200"/>
      <c r="J255" s="13"/>
      <c r="K255" s="13"/>
      <c r="L255" s="195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201</v>
      </c>
      <c r="AU255" s="197" t="s">
        <v>85</v>
      </c>
      <c r="AV255" s="13" t="s">
        <v>85</v>
      </c>
      <c r="AW255" s="13" t="s">
        <v>32</v>
      </c>
      <c r="AX255" s="13" t="s">
        <v>76</v>
      </c>
      <c r="AY255" s="197" t="s">
        <v>153</v>
      </c>
    </row>
    <row r="256" s="13" customFormat="1">
      <c r="A256" s="13"/>
      <c r="B256" s="195"/>
      <c r="C256" s="13"/>
      <c r="D256" s="196" t="s">
        <v>201</v>
      </c>
      <c r="E256" s="197" t="s">
        <v>1</v>
      </c>
      <c r="F256" s="198" t="s">
        <v>2053</v>
      </c>
      <c r="G256" s="13"/>
      <c r="H256" s="199">
        <v>-12.35</v>
      </c>
      <c r="I256" s="200"/>
      <c r="J256" s="13"/>
      <c r="K256" s="13"/>
      <c r="L256" s="195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7" t="s">
        <v>201</v>
      </c>
      <c r="AU256" s="197" t="s">
        <v>85</v>
      </c>
      <c r="AV256" s="13" t="s">
        <v>85</v>
      </c>
      <c r="AW256" s="13" t="s">
        <v>32</v>
      </c>
      <c r="AX256" s="13" t="s">
        <v>76</v>
      </c>
      <c r="AY256" s="197" t="s">
        <v>153</v>
      </c>
    </row>
    <row r="257" s="13" customFormat="1">
      <c r="A257" s="13"/>
      <c r="B257" s="195"/>
      <c r="C257" s="13"/>
      <c r="D257" s="196" t="s">
        <v>201</v>
      </c>
      <c r="E257" s="197" t="s">
        <v>1</v>
      </c>
      <c r="F257" s="198" t="s">
        <v>2054</v>
      </c>
      <c r="G257" s="13"/>
      <c r="H257" s="199">
        <v>-7</v>
      </c>
      <c r="I257" s="200"/>
      <c r="J257" s="13"/>
      <c r="K257" s="13"/>
      <c r="L257" s="195"/>
      <c r="M257" s="201"/>
      <c r="N257" s="202"/>
      <c r="O257" s="202"/>
      <c r="P257" s="202"/>
      <c r="Q257" s="202"/>
      <c r="R257" s="202"/>
      <c r="S257" s="202"/>
      <c r="T257" s="20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7" t="s">
        <v>201</v>
      </c>
      <c r="AU257" s="197" t="s">
        <v>85</v>
      </c>
      <c r="AV257" s="13" t="s">
        <v>85</v>
      </c>
      <c r="AW257" s="13" t="s">
        <v>32</v>
      </c>
      <c r="AX257" s="13" t="s">
        <v>76</v>
      </c>
      <c r="AY257" s="197" t="s">
        <v>153</v>
      </c>
    </row>
    <row r="258" s="13" customFormat="1">
      <c r="A258" s="13"/>
      <c r="B258" s="195"/>
      <c r="C258" s="13"/>
      <c r="D258" s="196" t="s">
        <v>201</v>
      </c>
      <c r="E258" s="197" t="s">
        <v>1</v>
      </c>
      <c r="F258" s="198" t="s">
        <v>2055</v>
      </c>
      <c r="G258" s="13"/>
      <c r="H258" s="199">
        <v>-1.76</v>
      </c>
      <c r="I258" s="200"/>
      <c r="J258" s="13"/>
      <c r="K258" s="13"/>
      <c r="L258" s="195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7" t="s">
        <v>201</v>
      </c>
      <c r="AU258" s="197" t="s">
        <v>85</v>
      </c>
      <c r="AV258" s="13" t="s">
        <v>85</v>
      </c>
      <c r="AW258" s="13" t="s">
        <v>32</v>
      </c>
      <c r="AX258" s="13" t="s">
        <v>76</v>
      </c>
      <c r="AY258" s="197" t="s">
        <v>153</v>
      </c>
    </row>
    <row r="259" s="13" customFormat="1">
      <c r="A259" s="13"/>
      <c r="B259" s="195"/>
      <c r="C259" s="13"/>
      <c r="D259" s="196" t="s">
        <v>201</v>
      </c>
      <c r="E259" s="197" t="s">
        <v>1</v>
      </c>
      <c r="F259" s="198" t="s">
        <v>2056</v>
      </c>
      <c r="G259" s="13"/>
      <c r="H259" s="199">
        <v>-2.6779999999999999</v>
      </c>
      <c r="I259" s="200"/>
      <c r="J259" s="13"/>
      <c r="K259" s="13"/>
      <c r="L259" s="195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7" t="s">
        <v>201</v>
      </c>
      <c r="AU259" s="197" t="s">
        <v>85</v>
      </c>
      <c r="AV259" s="13" t="s">
        <v>85</v>
      </c>
      <c r="AW259" s="13" t="s">
        <v>32</v>
      </c>
      <c r="AX259" s="13" t="s">
        <v>76</v>
      </c>
      <c r="AY259" s="197" t="s">
        <v>153</v>
      </c>
    </row>
    <row r="260" s="13" customFormat="1">
      <c r="A260" s="13"/>
      <c r="B260" s="195"/>
      <c r="C260" s="13"/>
      <c r="D260" s="196" t="s">
        <v>201</v>
      </c>
      <c r="E260" s="197" t="s">
        <v>1</v>
      </c>
      <c r="F260" s="198" t="s">
        <v>2057</v>
      </c>
      <c r="G260" s="13"/>
      <c r="H260" s="199">
        <v>-5.4000000000000004</v>
      </c>
      <c r="I260" s="200"/>
      <c r="J260" s="13"/>
      <c r="K260" s="13"/>
      <c r="L260" s="195"/>
      <c r="M260" s="201"/>
      <c r="N260" s="202"/>
      <c r="O260" s="202"/>
      <c r="P260" s="202"/>
      <c r="Q260" s="202"/>
      <c r="R260" s="202"/>
      <c r="S260" s="202"/>
      <c r="T260" s="20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7" t="s">
        <v>201</v>
      </c>
      <c r="AU260" s="197" t="s">
        <v>85</v>
      </c>
      <c r="AV260" s="13" t="s">
        <v>85</v>
      </c>
      <c r="AW260" s="13" t="s">
        <v>32</v>
      </c>
      <c r="AX260" s="13" t="s">
        <v>76</v>
      </c>
      <c r="AY260" s="197" t="s">
        <v>153</v>
      </c>
    </row>
    <row r="261" s="13" customFormat="1">
      <c r="A261" s="13"/>
      <c r="B261" s="195"/>
      <c r="C261" s="13"/>
      <c r="D261" s="196" t="s">
        <v>201</v>
      </c>
      <c r="E261" s="197" t="s">
        <v>1</v>
      </c>
      <c r="F261" s="198" t="s">
        <v>2090</v>
      </c>
      <c r="G261" s="13"/>
      <c r="H261" s="199">
        <v>6.5010000000000003</v>
      </c>
      <c r="I261" s="200"/>
      <c r="J261" s="13"/>
      <c r="K261" s="13"/>
      <c r="L261" s="195"/>
      <c r="M261" s="201"/>
      <c r="N261" s="202"/>
      <c r="O261" s="202"/>
      <c r="P261" s="202"/>
      <c r="Q261" s="202"/>
      <c r="R261" s="202"/>
      <c r="S261" s="202"/>
      <c r="T261" s="20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7" t="s">
        <v>201</v>
      </c>
      <c r="AU261" s="197" t="s">
        <v>85</v>
      </c>
      <c r="AV261" s="13" t="s">
        <v>85</v>
      </c>
      <c r="AW261" s="13" t="s">
        <v>32</v>
      </c>
      <c r="AX261" s="13" t="s">
        <v>76</v>
      </c>
      <c r="AY261" s="197" t="s">
        <v>153</v>
      </c>
    </row>
    <row r="262" s="2" customFormat="1" ht="24.15" customHeight="1">
      <c r="A262" s="35"/>
      <c r="B262" s="174"/>
      <c r="C262" s="175" t="s">
        <v>586</v>
      </c>
      <c r="D262" s="175" t="s">
        <v>154</v>
      </c>
      <c r="E262" s="176" t="s">
        <v>660</v>
      </c>
      <c r="F262" s="177" t="s">
        <v>661</v>
      </c>
      <c r="G262" s="178" t="s">
        <v>208</v>
      </c>
      <c r="H262" s="179">
        <v>53.420000000000002</v>
      </c>
      <c r="I262" s="180"/>
      <c r="J262" s="181">
        <f>ROUND(I262*H262,2)</f>
        <v>0</v>
      </c>
      <c r="K262" s="177" t="s">
        <v>173</v>
      </c>
      <c r="L262" s="36"/>
      <c r="M262" s="182" t="s">
        <v>1</v>
      </c>
      <c r="N262" s="183" t="s">
        <v>41</v>
      </c>
      <c r="O262" s="74"/>
      <c r="P262" s="184">
        <f>O262*H262</f>
        <v>0</v>
      </c>
      <c r="Q262" s="184">
        <v>0</v>
      </c>
      <c r="R262" s="184">
        <f>Q262*H262</f>
        <v>0</v>
      </c>
      <c r="S262" s="184">
        <v>0</v>
      </c>
      <c r="T262" s="18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6" t="s">
        <v>152</v>
      </c>
      <c r="AT262" s="186" t="s">
        <v>154</v>
      </c>
      <c r="AU262" s="186" t="s">
        <v>85</v>
      </c>
      <c r="AY262" s="16" t="s">
        <v>153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6" t="s">
        <v>83</v>
      </c>
      <c r="BK262" s="187">
        <f>ROUND(I262*H262,2)</f>
        <v>0</v>
      </c>
      <c r="BL262" s="16" t="s">
        <v>152</v>
      </c>
      <c r="BM262" s="186" t="s">
        <v>2091</v>
      </c>
    </row>
    <row r="263" s="13" customFormat="1">
      <c r="A263" s="13"/>
      <c r="B263" s="195"/>
      <c r="C263" s="13"/>
      <c r="D263" s="196" t="s">
        <v>201</v>
      </c>
      <c r="E263" s="197" t="s">
        <v>1</v>
      </c>
      <c r="F263" s="198" t="s">
        <v>2092</v>
      </c>
      <c r="G263" s="13"/>
      <c r="H263" s="199">
        <v>26.710000000000001</v>
      </c>
      <c r="I263" s="200"/>
      <c r="J263" s="13"/>
      <c r="K263" s="13"/>
      <c r="L263" s="195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201</v>
      </c>
      <c r="AU263" s="197" t="s">
        <v>85</v>
      </c>
      <c r="AV263" s="13" t="s">
        <v>85</v>
      </c>
      <c r="AW263" s="13" t="s">
        <v>32</v>
      </c>
      <c r="AX263" s="13" t="s">
        <v>76</v>
      </c>
      <c r="AY263" s="197" t="s">
        <v>153</v>
      </c>
    </row>
    <row r="264" s="13" customFormat="1">
      <c r="A264" s="13"/>
      <c r="B264" s="195"/>
      <c r="C264" s="13"/>
      <c r="D264" s="196" t="s">
        <v>201</v>
      </c>
      <c r="E264" s="197" t="s">
        <v>1</v>
      </c>
      <c r="F264" s="198" t="s">
        <v>2093</v>
      </c>
      <c r="G264" s="13"/>
      <c r="H264" s="199">
        <v>26.710000000000001</v>
      </c>
      <c r="I264" s="200"/>
      <c r="J264" s="13"/>
      <c r="K264" s="13"/>
      <c r="L264" s="195"/>
      <c r="M264" s="201"/>
      <c r="N264" s="202"/>
      <c r="O264" s="202"/>
      <c r="P264" s="202"/>
      <c r="Q264" s="202"/>
      <c r="R264" s="202"/>
      <c r="S264" s="202"/>
      <c r="T264" s="20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7" t="s">
        <v>201</v>
      </c>
      <c r="AU264" s="197" t="s">
        <v>85</v>
      </c>
      <c r="AV264" s="13" t="s">
        <v>85</v>
      </c>
      <c r="AW264" s="13" t="s">
        <v>32</v>
      </c>
      <c r="AX264" s="13" t="s">
        <v>76</v>
      </c>
      <c r="AY264" s="197" t="s">
        <v>153</v>
      </c>
    </row>
    <row r="265" s="2" customFormat="1" ht="33" customHeight="1">
      <c r="A265" s="35"/>
      <c r="B265" s="174"/>
      <c r="C265" s="175" t="s">
        <v>592</v>
      </c>
      <c r="D265" s="175" t="s">
        <v>154</v>
      </c>
      <c r="E265" s="176" t="s">
        <v>2094</v>
      </c>
      <c r="F265" s="177" t="s">
        <v>2095</v>
      </c>
      <c r="G265" s="178" t="s">
        <v>199</v>
      </c>
      <c r="H265" s="179">
        <v>7.0999999999999996</v>
      </c>
      <c r="I265" s="180"/>
      <c r="J265" s="181">
        <f>ROUND(I265*H265,2)</f>
        <v>0</v>
      </c>
      <c r="K265" s="177" t="s">
        <v>173</v>
      </c>
      <c r="L265" s="36"/>
      <c r="M265" s="182" t="s">
        <v>1</v>
      </c>
      <c r="N265" s="183" t="s">
        <v>41</v>
      </c>
      <c r="O265" s="74"/>
      <c r="P265" s="184">
        <f>O265*H265</f>
        <v>0</v>
      </c>
      <c r="Q265" s="184">
        <v>2.5018699999999998</v>
      </c>
      <c r="R265" s="184">
        <f>Q265*H265</f>
        <v>17.763276999999999</v>
      </c>
      <c r="S265" s="184">
        <v>0</v>
      </c>
      <c r="T265" s="18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6" t="s">
        <v>152</v>
      </c>
      <c r="AT265" s="186" t="s">
        <v>154</v>
      </c>
      <c r="AU265" s="186" t="s">
        <v>85</v>
      </c>
      <c r="AY265" s="16" t="s">
        <v>153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6" t="s">
        <v>83</v>
      </c>
      <c r="BK265" s="187">
        <f>ROUND(I265*H265,2)</f>
        <v>0</v>
      </c>
      <c r="BL265" s="16" t="s">
        <v>152</v>
      </c>
      <c r="BM265" s="186" t="s">
        <v>2096</v>
      </c>
    </row>
    <row r="266" s="13" customFormat="1">
      <c r="A266" s="13"/>
      <c r="B266" s="195"/>
      <c r="C266" s="13"/>
      <c r="D266" s="196" t="s">
        <v>201</v>
      </c>
      <c r="E266" s="197" t="s">
        <v>1</v>
      </c>
      <c r="F266" s="198" t="s">
        <v>2097</v>
      </c>
      <c r="G266" s="13"/>
      <c r="H266" s="199">
        <v>7.0999999999999996</v>
      </c>
      <c r="I266" s="200"/>
      <c r="J266" s="13"/>
      <c r="K266" s="13"/>
      <c r="L266" s="195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7" t="s">
        <v>201</v>
      </c>
      <c r="AU266" s="197" t="s">
        <v>85</v>
      </c>
      <c r="AV266" s="13" t="s">
        <v>85</v>
      </c>
      <c r="AW266" s="13" t="s">
        <v>32</v>
      </c>
      <c r="AX266" s="13" t="s">
        <v>83</v>
      </c>
      <c r="AY266" s="197" t="s">
        <v>153</v>
      </c>
    </row>
    <row r="267" s="2" customFormat="1" ht="33" customHeight="1">
      <c r="A267" s="35"/>
      <c r="B267" s="174"/>
      <c r="C267" s="175" t="s">
        <v>596</v>
      </c>
      <c r="D267" s="175" t="s">
        <v>154</v>
      </c>
      <c r="E267" s="176" t="s">
        <v>671</v>
      </c>
      <c r="F267" s="177" t="s">
        <v>672</v>
      </c>
      <c r="G267" s="178" t="s">
        <v>199</v>
      </c>
      <c r="H267" s="179">
        <v>22.423999999999999</v>
      </c>
      <c r="I267" s="180"/>
      <c r="J267" s="181">
        <f>ROUND(I267*H267,2)</f>
        <v>0</v>
      </c>
      <c r="K267" s="177" t="s">
        <v>173</v>
      </c>
      <c r="L267" s="36"/>
      <c r="M267" s="182" t="s">
        <v>1</v>
      </c>
      <c r="N267" s="183" t="s">
        <v>41</v>
      </c>
      <c r="O267" s="74"/>
      <c r="P267" s="184">
        <f>O267*H267</f>
        <v>0</v>
      </c>
      <c r="Q267" s="184">
        <v>2.5018699999999998</v>
      </c>
      <c r="R267" s="184">
        <f>Q267*H267</f>
        <v>56.101932879999993</v>
      </c>
      <c r="S267" s="184">
        <v>0</v>
      </c>
      <c r="T267" s="18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6" t="s">
        <v>152</v>
      </c>
      <c r="AT267" s="186" t="s">
        <v>154</v>
      </c>
      <c r="AU267" s="186" t="s">
        <v>85</v>
      </c>
      <c r="AY267" s="16" t="s">
        <v>153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6" t="s">
        <v>83</v>
      </c>
      <c r="BK267" s="187">
        <f>ROUND(I267*H267,2)</f>
        <v>0</v>
      </c>
      <c r="BL267" s="16" t="s">
        <v>152</v>
      </c>
      <c r="BM267" s="186" t="s">
        <v>2098</v>
      </c>
    </row>
    <row r="268" s="13" customFormat="1">
      <c r="A268" s="13"/>
      <c r="B268" s="195"/>
      <c r="C268" s="13"/>
      <c r="D268" s="196" t="s">
        <v>201</v>
      </c>
      <c r="E268" s="197" t="s">
        <v>1</v>
      </c>
      <c r="F268" s="198" t="s">
        <v>2099</v>
      </c>
      <c r="G268" s="13"/>
      <c r="H268" s="199">
        <v>13.869999999999999</v>
      </c>
      <c r="I268" s="200"/>
      <c r="J268" s="13"/>
      <c r="K268" s="13"/>
      <c r="L268" s="195"/>
      <c r="M268" s="201"/>
      <c r="N268" s="202"/>
      <c r="O268" s="202"/>
      <c r="P268" s="202"/>
      <c r="Q268" s="202"/>
      <c r="R268" s="202"/>
      <c r="S268" s="202"/>
      <c r="T268" s="20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7" t="s">
        <v>201</v>
      </c>
      <c r="AU268" s="197" t="s">
        <v>85</v>
      </c>
      <c r="AV268" s="13" t="s">
        <v>85</v>
      </c>
      <c r="AW268" s="13" t="s">
        <v>32</v>
      </c>
      <c r="AX268" s="13" t="s">
        <v>76</v>
      </c>
      <c r="AY268" s="197" t="s">
        <v>153</v>
      </c>
    </row>
    <row r="269" s="13" customFormat="1">
      <c r="A269" s="13"/>
      <c r="B269" s="195"/>
      <c r="C269" s="13"/>
      <c r="D269" s="196" t="s">
        <v>201</v>
      </c>
      <c r="E269" s="197" t="s">
        <v>1</v>
      </c>
      <c r="F269" s="198" t="s">
        <v>2100</v>
      </c>
      <c r="G269" s="13"/>
      <c r="H269" s="199">
        <v>8.5540000000000003</v>
      </c>
      <c r="I269" s="200"/>
      <c r="J269" s="13"/>
      <c r="K269" s="13"/>
      <c r="L269" s="195"/>
      <c r="M269" s="201"/>
      <c r="N269" s="202"/>
      <c r="O269" s="202"/>
      <c r="P269" s="202"/>
      <c r="Q269" s="202"/>
      <c r="R269" s="202"/>
      <c r="S269" s="202"/>
      <c r="T269" s="20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7" t="s">
        <v>201</v>
      </c>
      <c r="AU269" s="197" t="s">
        <v>85</v>
      </c>
      <c r="AV269" s="13" t="s">
        <v>85</v>
      </c>
      <c r="AW269" s="13" t="s">
        <v>32</v>
      </c>
      <c r="AX269" s="13" t="s">
        <v>76</v>
      </c>
      <c r="AY269" s="197" t="s">
        <v>153</v>
      </c>
    </row>
    <row r="270" s="2" customFormat="1" ht="33" customHeight="1">
      <c r="A270" s="35"/>
      <c r="B270" s="174"/>
      <c r="C270" s="175" t="s">
        <v>600</v>
      </c>
      <c r="D270" s="175" t="s">
        <v>154</v>
      </c>
      <c r="E270" s="176" t="s">
        <v>2101</v>
      </c>
      <c r="F270" s="177" t="s">
        <v>2102</v>
      </c>
      <c r="G270" s="178" t="s">
        <v>199</v>
      </c>
      <c r="H270" s="179">
        <v>11.212</v>
      </c>
      <c r="I270" s="180"/>
      <c r="J270" s="181">
        <f>ROUND(I270*H270,2)</f>
        <v>0</v>
      </c>
      <c r="K270" s="177" t="s">
        <v>173</v>
      </c>
      <c r="L270" s="36"/>
      <c r="M270" s="182" t="s">
        <v>1</v>
      </c>
      <c r="N270" s="183" t="s">
        <v>41</v>
      </c>
      <c r="O270" s="74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6" t="s">
        <v>152</v>
      </c>
      <c r="AT270" s="186" t="s">
        <v>154</v>
      </c>
      <c r="AU270" s="186" t="s">
        <v>85</v>
      </c>
      <c r="AY270" s="16" t="s">
        <v>153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6" t="s">
        <v>83</v>
      </c>
      <c r="BK270" s="187">
        <f>ROUND(I270*H270,2)</f>
        <v>0</v>
      </c>
      <c r="BL270" s="16" t="s">
        <v>152</v>
      </c>
      <c r="BM270" s="186" t="s">
        <v>2103</v>
      </c>
    </row>
    <row r="271" s="13" customFormat="1">
      <c r="A271" s="13"/>
      <c r="B271" s="195"/>
      <c r="C271" s="13"/>
      <c r="D271" s="196" t="s">
        <v>201</v>
      </c>
      <c r="E271" s="13"/>
      <c r="F271" s="198" t="s">
        <v>2104</v>
      </c>
      <c r="G271" s="13"/>
      <c r="H271" s="199">
        <v>11.212</v>
      </c>
      <c r="I271" s="200"/>
      <c r="J271" s="13"/>
      <c r="K271" s="13"/>
      <c r="L271" s="195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7" t="s">
        <v>201</v>
      </c>
      <c r="AU271" s="197" t="s">
        <v>85</v>
      </c>
      <c r="AV271" s="13" t="s">
        <v>85</v>
      </c>
      <c r="AW271" s="13" t="s">
        <v>3</v>
      </c>
      <c r="AX271" s="13" t="s">
        <v>83</v>
      </c>
      <c r="AY271" s="197" t="s">
        <v>153</v>
      </c>
    </row>
    <row r="272" s="2" customFormat="1" ht="16.5" customHeight="1">
      <c r="A272" s="35"/>
      <c r="B272" s="174"/>
      <c r="C272" s="175" t="s">
        <v>604</v>
      </c>
      <c r="D272" s="175" t="s">
        <v>154</v>
      </c>
      <c r="E272" s="176" t="s">
        <v>685</v>
      </c>
      <c r="F272" s="177" t="s">
        <v>686</v>
      </c>
      <c r="G272" s="178" t="s">
        <v>248</v>
      </c>
      <c r="H272" s="179">
        <v>2.1360000000000001</v>
      </c>
      <c r="I272" s="180"/>
      <c r="J272" s="181">
        <f>ROUND(I272*H272,2)</f>
        <v>0</v>
      </c>
      <c r="K272" s="177" t="s">
        <v>173</v>
      </c>
      <c r="L272" s="36"/>
      <c r="M272" s="182" t="s">
        <v>1</v>
      </c>
      <c r="N272" s="183" t="s">
        <v>41</v>
      </c>
      <c r="O272" s="74"/>
      <c r="P272" s="184">
        <f>O272*H272</f>
        <v>0</v>
      </c>
      <c r="Q272" s="184">
        <v>1.06277</v>
      </c>
      <c r="R272" s="184">
        <f>Q272*H272</f>
        <v>2.27007672</v>
      </c>
      <c r="S272" s="184">
        <v>0</v>
      </c>
      <c r="T272" s="18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6" t="s">
        <v>152</v>
      </c>
      <c r="AT272" s="186" t="s">
        <v>154</v>
      </c>
      <c r="AU272" s="186" t="s">
        <v>85</v>
      </c>
      <c r="AY272" s="16" t="s">
        <v>153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6" t="s">
        <v>83</v>
      </c>
      <c r="BK272" s="187">
        <f>ROUND(I272*H272,2)</f>
        <v>0</v>
      </c>
      <c r="BL272" s="16" t="s">
        <v>152</v>
      </c>
      <c r="BM272" s="186" t="s">
        <v>2105</v>
      </c>
    </row>
    <row r="273" s="13" customFormat="1">
      <c r="A273" s="13"/>
      <c r="B273" s="195"/>
      <c r="C273" s="13"/>
      <c r="D273" s="196" t="s">
        <v>201</v>
      </c>
      <c r="E273" s="197" t="s">
        <v>1</v>
      </c>
      <c r="F273" s="198" t="s">
        <v>2106</v>
      </c>
      <c r="G273" s="13"/>
      <c r="H273" s="199">
        <v>1.1220000000000001</v>
      </c>
      <c r="I273" s="200"/>
      <c r="J273" s="13"/>
      <c r="K273" s="13"/>
      <c r="L273" s="195"/>
      <c r="M273" s="201"/>
      <c r="N273" s="202"/>
      <c r="O273" s="202"/>
      <c r="P273" s="202"/>
      <c r="Q273" s="202"/>
      <c r="R273" s="202"/>
      <c r="S273" s="202"/>
      <c r="T273" s="20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7" t="s">
        <v>201</v>
      </c>
      <c r="AU273" s="197" t="s">
        <v>85</v>
      </c>
      <c r="AV273" s="13" t="s">
        <v>85</v>
      </c>
      <c r="AW273" s="13" t="s">
        <v>32</v>
      </c>
      <c r="AX273" s="13" t="s">
        <v>76</v>
      </c>
      <c r="AY273" s="197" t="s">
        <v>153</v>
      </c>
    </row>
    <row r="274" s="13" customFormat="1">
      <c r="A274" s="13"/>
      <c r="B274" s="195"/>
      <c r="C274" s="13"/>
      <c r="D274" s="196" t="s">
        <v>201</v>
      </c>
      <c r="E274" s="197" t="s">
        <v>1</v>
      </c>
      <c r="F274" s="198" t="s">
        <v>2107</v>
      </c>
      <c r="G274" s="13"/>
      <c r="H274" s="199">
        <v>1.014</v>
      </c>
      <c r="I274" s="200"/>
      <c r="J274" s="13"/>
      <c r="K274" s="13"/>
      <c r="L274" s="195"/>
      <c r="M274" s="201"/>
      <c r="N274" s="202"/>
      <c r="O274" s="202"/>
      <c r="P274" s="202"/>
      <c r="Q274" s="202"/>
      <c r="R274" s="202"/>
      <c r="S274" s="202"/>
      <c r="T274" s="20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7" t="s">
        <v>201</v>
      </c>
      <c r="AU274" s="197" t="s">
        <v>85</v>
      </c>
      <c r="AV274" s="13" t="s">
        <v>85</v>
      </c>
      <c r="AW274" s="13" t="s">
        <v>32</v>
      </c>
      <c r="AX274" s="13" t="s">
        <v>76</v>
      </c>
      <c r="AY274" s="197" t="s">
        <v>153</v>
      </c>
    </row>
    <row r="275" s="2" customFormat="1" ht="16.5" customHeight="1">
      <c r="A275" s="35"/>
      <c r="B275" s="174"/>
      <c r="C275" s="175" t="s">
        <v>608</v>
      </c>
      <c r="D275" s="175" t="s">
        <v>154</v>
      </c>
      <c r="E275" s="176" t="s">
        <v>697</v>
      </c>
      <c r="F275" s="177" t="s">
        <v>698</v>
      </c>
      <c r="G275" s="178" t="s">
        <v>208</v>
      </c>
      <c r="H275" s="179">
        <v>224.88999999999999</v>
      </c>
      <c r="I275" s="180"/>
      <c r="J275" s="181">
        <f>ROUND(I275*H275,2)</f>
        <v>0</v>
      </c>
      <c r="K275" s="177" t="s">
        <v>173</v>
      </c>
      <c r="L275" s="36"/>
      <c r="M275" s="182" t="s">
        <v>1</v>
      </c>
      <c r="N275" s="183" t="s">
        <v>41</v>
      </c>
      <c r="O275" s="74"/>
      <c r="P275" s="184">
        <f>O275*H275</f>
        <v>0</v>
      </c>
      <c r="Q275" s="184">
        <v>0.001</v>
      </c>
      <c r="R275" s="184">
        <f>Q275*H275</f>
        <v>0.22488999999999998</v>
      </c>
      <c r="S275" s="184">
        <v>0</v>
      </c>
      <c r="T275" s="18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6" t="s">
        <v>152</v>
      </c>
      <c r="AT275" s="186" t="s">
        <v>154</v>
      </c>
      <c r="AU275" s="186" t="s">
        <v>85</v>
      </c>
      <c r="AY275" s="16" t="s">
        <v>153</v>
      </c>
      <c r="BE275" s="187">
        <f>IF(N275="základní",J275,0)</f>
        <v>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6" t="s">
        <v>83</v>
      </c>
      <c r="BK275" s="187">
        <f>ROUND(I275*H275,2)</f>
        <v>0</v>
      </c>
      <c r="BL275" s="16" t="s">
        <v>152</v>
      </c>
      <c r="BM275" s="186" t="s">
        <v>2108</v>
      </c>
    </row>
    <row r="276" s="13" customFormat="1">
      <c r="A276" s="13"/>
      <c r="B276" s="195"/>
      <c r="C276" s="13"/>
      <c r="D276" s="196" t="s">
        <v>201</v>
      </c>
      <c r="E276" s="197" t="s">
        <v>1</v>
      </c>
      <c r="F276" s="198" t="s">
        <v>2109</v>
      </c>
      <c r="G276" s="13"/>
      <c r="H276" s="199">
        <v>117.97</v>
      </c>
      <c r="I276" s="200"/>
      <c r="J276" s="13"/>
      <c r="K276" s="13"/>
      <c r="L276" s="195"/>
      <c r="M276" s="201"/>
      <c r="N276" s="202"/>
      <c r="O276" s="202"/>
      <c r="P276" s="202"/>
      <c r="Q276" s="202"/>
      <c r="R276" s="202"/>
      <c r="S276" s="202"/>
      <c r="T276" s="20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7" t="s">
        <v>201</v>
      </c>
      <c r="AU276" s="197" t="s">
        <v>85</v>
      </c>
      <c r="AV276" s="13" t="s">
        <v>85</v>
      </c>
      <c r="AW276" s="13" t="s">
        <v>32</v>
      </c>
      <c r="AX276" s="13" t="s">
        <v>76</v>
      </c>
      <c r="AY276" s="197" t="s">
        <v>153</v>
      </c>
    </row>
    <row r="277" s="13" customFormat="1">
      <c r="A277" s="13"/>
      <c r="B277" s="195"/>
      <c r="C277" s="13"/>
      <c r="D277" s="196" t="s">
        <v>201</v>
      </c>
      <c r="E277" s="197" t="s">
        <v>1</v>
      </c>
      <c r="F277" s="198" t="s">
        <v>2110</v>
      </c>
      <c r="G277" s="13"/>
      <c r="H277" s="199">
        <v>106.92</v>
      </c>
      <c r="I277" s="200"/>
      <c r="J277" s="13"/>
      <c r="K277" s="13"/>
      <c r="L277" s="195"/>
      <c r="M277" s="201"/>
      <c r="N277" s="202"/>
      <c r="O277" s="202"/>
      <c r="P277" s="202"/>
      <c r="Q277" s="202"/>
      <c r="R277" s="202"/>
      <c r="S277" s="202"/>
      <c r="T277" s="20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7" t="s">
        <v>201</v>
      </c>
      <c r="AU277" s="197" t="s">
        <v>85</v>
      </c>
      <c r="AV277" s="13" t="s">
        <v>85</v>
      </c>
      <c r="AW277" s="13" t="s">
        <v>32</v>
      </c>
      <c r="AX277" s="13" t="s">
        <v>76</v>
      </c>
      <c r="AY277" s="197" t="s">
        <v>153</v>
      </c>
    </row>
    <row r="278" s="2" customFormat="1" ht="21.75" customHeight="1">
      <c r="A278" s="35"/>
      <c r="B278" s="174"/>
      <c r="C278" s="175" t="s">
        <v>614</v>
      </c>
      <c r="D278" s="175" t="s">
        <v>154</v>
      </c>
      <c r="E278" s="176" t="s">
        <v>708</v>
      </c>
      <c r="F278" s="177" t="s">
        <v>709</v>
      </c>
      <c r="G278" s="178" t="s">
        <v>208</v>
      </c>
      <c r="H278" s="179">
        <v>224.88999999999999</v>
      </c>
      <c r="I278" s="180"/>
      <c r="J278" s="181">
        <f>ROUND(I278*H278,2)</f>
        <v>0</v>
      </c>
      <c r="K278" s="177" t="s">
        <v>173</v>
      </c>
      <c r="L278" s="36"/>
      <c r="M278" s="182" t="s">
        <v>1</v>
      </c>
      <c r="N278" s="183" t="s">
        <v>41</v>
      </c>
      <c r="O278" s="74"/>
      <c r="P278" s="184">
        <f>O278*H278</f>
        <v>0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6" t="s">
        <v>152</v>
      </c>
      <c r="AT278" s="186" t="s">
        <v>154</v>
      </c>
      <c r="AU278" s="186" t="s">
        <v>85</v>
      </c>
      <c r="AY278" s="16" t="s">
        <v>153</v>
      </c>
      <c r="BE278" s="187">
        <f>IF(N278="základní",J278,0)</f>
        <v>0</v>
      </c>
      <c r="BF278" s="187">
        <f>IF(N278="snížená",J278,0)</f>
        <v>0</v>
      </c>
      <c r="BG278" s="187">
        <f>IF(N278="zákl. přenesená",J278,0)</f>
        <v>0</v>
      </c>
      <c r="BH278" s="187">
        <f>IF(N278="sníž. přenesená",J278,0)</f>
        <v>0</v>
      </c>
      <c r="BI278" s="187">
        <f>IF(N278="nulová",J278,0)</f>
        <v>0</v>
      </c>
      <c r="BJ278" s="16" t="s">
        <v>83</v>
      </c>
      <c r="BK278" s="187">
        <f>ROUND(I278*H278,2)</f>
        <v>0</v>
      </c>
      <c r="BL278" s="16" t="s">
        <v>152</v>
      </c>
      <c r="BM278" s="186" t="s">
        <v>2111</v>
      </c>
    </row>
    <row r="279" s="2" customFormat="1" ht="21.75" customHeight="1">
      <c r="A279" s="35"/>
      <c r="B279" s="174"/>
      <c r="C279" s="175" t="s">
        <v>650</v>
      </c>
      <c r="D279" s="175" t="s">
        <v>154</v>
      </c>
      <c r="E279" s="176" t="s">
        <v>712</v>
      </c>
      <c r="F279" s="177" t="s">
        <v>713</v>
      </c>
      <c r="G279" s="178" t="s">
        <v>208</v>
      </c>
      <c r="H279" s="179">
        <v>19.48</v>
      </c>
      <c r="I279" s="180"/>
      <c r="J279" s="181">
        <f>ROUND(I279*H279,2)</f>
        <v>0</v>
      </c>
      <c r="K279" s="177" t="s">
        <v>173</v>
      </c>
      <c r="L279" s="36"/>
      <c r="M279" s="182" t="s">
        <v>1</v>
      </c>
      <c r="N279" s="183" t="s">
        <v>41</v>
      </c>
      <c r="O279" s="74"/>
      <c r="P279" s="184">
        <f>O279*H279</f>
        <v>0</v>
      </c>
      <c r="Q279" s="184">
        <v>0.3674</v>
      </c>
      <c r="R279" s="184">
        <f>Q279*H279</f>
        <v>7.1569520000000004</v>
      </c>
      <c r="S279" s="184">
        <v>0</v>
      </c>
      <c r="T279" s="18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6" t="s">
        <v>152</v>
      </c>
      <c r="AT279" s="186" t="s">
        <v>154</v>
      </c>
      <c r="AU279" s="186" t="s">
        <v>85</v>
      </c>
      <c r="AY279" s="16" t="s">
        <v>153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6" t="s">
        <v>83</v>
      </c>
      <c r="BK279" s="187">
        <f>ROUND(I279*H279,2)</f>
        <v>0</v>
      </c>
      <c r="BL279" s="16" t="s">
        <v>152</v>
      </c>
      <c r="BM279" s="186" t="s">
        <v>2112</v>
      </c>
    </row>
    <row r="280" s="13" customFormat="1">
      <c r="A280" s="13"/>
      <c r="B280" s="195"/>
      <c r="C280" s="13"/>
      <c r="D280" s="196" t="s">
        <v>201</v>
      </c>
      <c r="E280" s="197" t="s">
        <v>1</v>
      </c>
      <c r="F280" s="198" t="s">
        <v>2113</v>
      </c>
      <c r="G280" s="13"/>
      <c r="H280" s="199">
        <v>19.48</v>
      </c>
      <c r="I280" s="200"/>
      <c r="J280" s="13"/>
      <c r="K280" s="13"/>
      <c r="L280" s="195"/>
      <c r="M280" s="201"/>
      <c r="N280" s="202"/>
      <c r="O280" s="202"/>
      <c r="P280" s="202"/>
      <c r="Q280" s="202"/>
      <c r="R280" s="202"/>
      <c r="S280" s="202"/>
      <c r="T280" s="20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7" t="s">
        <v>201</v>
      </c>
      <c r="AU280" s="197" t="s">
        <v>85</v>
      </c>
      <c r="AV280" s="13" t="s">
        <v>85</v>
      </c>
      <c r="AW280" s="13" t="s">
        <v>32</v>
      </c>
      <c r="AX280" s="13" t="s">
        <v>83</v>
      </c>
      <c r="AY280" s="197" t="s">
        <v>153</v>
      </c>
    </row>
    <row r="281" s="12" customFormat="1" ht="22.8" customHeight="1">
      <c r="A281" s="12"/>
      <c r="B281" s="163"/>
      <c r="C281" s="12"/>
      <c r="D281" s="164" t="s">
        <v>75</v>
      </c>
      <c r="E281" s="188" t="s">
        <v>204</v>
      </c>
      <c r="F281" s="188" t="s">
        <v>205</v>
      </c>
      <c r="G281" s="12"/>
      <c r="H281" s="12"/>
      <c r="I281" s="166"/>
      <c r="J281" s="189">
        <f>BK281</f>
        <v>0</v>
      </c>
      <c r="K281" s="12"/>
      <c r="L281" s="163"/>
      <c r="M281" s="168"/>
      <c r="N281" s="169"/>
      <c r="O281" s="169"/>
      <c r="P281" s="170">
        <f>SUM(P282:P301)</f>
        <v>0</v>
      </c>
      <c r="Q281" s="169"/>
      <c r="R281" s="170">
        <f>SUM(R282:R301)</f>
        <v>5.5183346999999996</v>
      </c>
      <c r="S281" s="169"/>
      <c r="T281" s="171">
        <f>SUM(T282:T301)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64" t="s">
        <v>83</v>
      </c>
      <c r="AT281" s="172" t="s">
        <v>75</v>
      </c>
      <c r="AU281" s="172" t="s">
        <v>83</v>
      </c>
      <c r="AY281" s="164" t="s">
        <v>153</v>
      </c>
      <c r="BK281" s="173">
        <f>SUM(BK282:BK301)</f>
        <v>0</v>
      </c>
    </row>
    <row r="282" s="2" customFormat="1" ht="24.15" customHeight="1">
      <c r="A282" s="35"/>
      <c r="B282" s="174"/>
      <c r="C282" s="175" t="s">
        <v>659</v>
      </c>
      <c r="D282" s="175" t="s">
        <v>154</v>
      </c>
      <c r="E282" s="176" t="s">
        <v>717</v>
      </c>
      <c r="F282" s="177" t="s">
        <v>718</v>
      </c>
      <c r="G282" s="178" t="s">
        <v>322</v>
      </c>
      <c r="H282" s="179">
        <v>41.960000000000001</v>
      </c>
      <c r="I282" s="180"/>
      <c r="J282" s="181">
        <f>ROUND(I282*H282,2)</f>
        <v>0</v>
      </c>
      <c r="K282" s="177" t="s">
        <v>173</v>
      </c>
      <c r="L282" s="36"/>
      <c r="M282" s="182" t="s">
        <v>1</v>
      </c>
      <c r="N282" s="183" t="s">
        <v>41</v>
      </c>
      <c r="O282" s="74"/>
      <c r="P282" s="184">
        <f>O282*H282</f>
        <v>0</v>
      </c>
      <c r="Q282" s="184">
        <v>0.10095</v>
      </c>
      <c r="R282" s="184">
        <f>Q282*H282</f>
        <v>4.235862</v>
      </c>
      <c r="S282" s="184">
        <v>0</v>
      </c>
      <c r="T282" s="18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6" t="s">
        <v>152</v>
      </c>
      <c r="AT282" s="186" t="s">
        <v>154</v>
      </c>
      <c r="AU282" s="186" t="s">
        <v>85</v>
      </c>
      <c r="AY282" s="16" t="s">
        <v>153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6" t="s">
        <v>83</v>
      </c>
      <c r="BK282" s="187">
        <f>ROUND(I282*H282,2)</f>
        <v>0</v>
      </c>
      <c r="BL282" s="16" t="s">
        <v>152</v>
      </c>
      <c r="BM282" s="186" t="s">
        <v>2114</v>
      </c>
    </row>
    <row r="283" s="13" customFormat="1">
      <c r="A283" s="13"/>
      <c r="B283" s="195"/>
      <c r="C283" s="13"/>
      <c r="D283" s="196" t="s">
        <v>201</v>
      </c>
      <c r="E283" s="197" t="s">
        <v>1</v>
      </c>
      <c r="F283" s="198" t="s">
        <v>2115</v>
      </c>
      <c r="G283" s="13"/>
      <c r="H283" s="199">
        <v>41.960000000000001</v>
      </c>
      <c r="I283" s="200"/>
      <c r="J283" s="13"/>
      <c r="K283" s="13"/>
      <c r="L283" s="195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7" t="s">
        <v>201</v>
      </c>
      <c r="AU283" s="197" t="s">
        <v>85</v>
      </c>
      <c r="AV283" s="13" t="s">
        <v>85</v>
      </c>
      <c r="AW283" s="13" t="s">
        <v>32</v>
      </c>
      <c r="AX283" s="13" t="s">
        <v>83</v>
      </c>
      <c r="AY283" s="197" t="s">
        <v>153</v>
      </c>
    </row>
    <row r="284" s="2" customFormat="1" ht="16.5" customHeight="1">
      <c r="A284" s="35"/>
      <c r="B284" s="174"/>
      <c r="C284" s="204" t="s">
        <v>670</v>
      </c>
      <c r="D284" s="204" t="s">
        <v>420</v>
      </c>
      <c r="E284" s="205" t="s">
        <v>723</v>
      </c>
      <c r="F284" s="206" t="s">
        <v>724</v>
      </c>
      <c r="G284" s="207" t="s">
        <v>322</v>
      </c>
      <c r="H284" s="208">
        <v>44.058</v>
      </c>
      <c r="I284" s="209"/>
      <c r="J284" s="210">
        <f>ROUND(I284*H284,2)</f>
        <v>0</v>
      </c>
      <c r="K284" s="206" t="s">
        <v>173</v>
      </c>
      <c r="L284" s="211"/>
      <c r="M284" s="212" t="s">
        <v>1</v>
      </c>
      <c r="N284" s="213" t="s">
        <v>41</v>
      </c>
      <c r="O284" s="74"/>
      <c r="P284" s="184">
        <f>O284*H284</f>
        <v>0</v>
      </c>
      <c r="Q284" s="184">
        <v>0.028000000000000001</v>
      </c>
      <c r="R284" s="184">
        <f>Q284*H284</f>
        <v>1.2336240000000001</v>
      </c>
      <c r="S284" s="184">
        <v>0</v>
      </c>
      <c r="T284" s="18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6" t="s">
        <v>235</v>
      </c>
      <c r="AT284" s="186" t="s">
        <v>420</v>
      </c>
      <c r="AU284" s="186" t="s">
        <v>85</v>
      </c>
      <c r="AY284" s="16" t="s">
        <v>153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6" t="s">
        <v>83</v>
      </c>
      <c r="BK284" s="187">
        <f>ROUND(I284*H284,2)</f>
        <v>0</v>
      </c>
      <c r="BL284" s="16" t="s">
        <v>152</v>
      </c>
      <c r="BM284" s="186" t="s">
        <v>2116</v>
      </c>
    </row>
    <row r="285" s="13" customFormat="1">
      <c r="A285" s="13"/>
      <c r="B285" s="195"/>
      <c r="C285" s="13"/>
      <c r="D285" s="196" t="s">
        <v>201</v>
      </c>
      <c r="E285" s="13"/>
      <c r="F285" s="198" t="s">
        <v>2117</v>
      </c>
      <c r="G285" s="13"/>
      <c r="H285" s="199">
        <v>44.058</v>
      </c>
      <c r="I285" s="200"/>
      <c r="J285" s="13"/>
      <c r="K285" s="13"/>
      <c r="L285" s="195"/>
      <c r="M285" s="201"/>
      <c r="N285" s="202"/>
      <c r="O285" s="202"/>
      <c r="P285" s="202"/>
      <c r="Q285" s="202"/>
      <c r="R285" s="202"/>
      <c r="S285" s="202"/>
      <c r="T285" s="20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7" t="s">
        <v>201</v>
      </c>
      <c r="AU285" s="197" t="s">
        <v>85</v>
      </c>
      <c r="AV285" s="13" t="s">
        <v>85</v>
      </c>
      <c r="AW285" s="13" t="s">
        <v>3</v>
      </c>
      <c r="AX285" s="13" t="s">
        <v>83</v>
      </c>
      <c r="AY285" s="197" t="s">
        <v>153</v>
      </c>
    </row>
    <row r="286" s="2" customFormat="1" ht="33" customHeight="1">
      <c r="A286" s="35"/>
      <c r="B286" s="174"/>
      <c r="C286" s="175" t="s">
        <v>675</v>
      </c>
      <c r="D286" s="175" t="s">
        <v>154</v>
      </c>
      <c r="E286" s="176" t="s">
        <v>728</v>
      </c>
      <c r="F286" s="177" t="s">
        <v>729</v>
      </c>
      <c r="G286" s="178" t="s">
        <v>208</v>
      </c>
      <c r="H286" s="179">
        <v>269.10399999999998</v>
      </c>
      <c r="I286" s="180"/>
      <c r="J286" s="181">
        <f>ROUND(I286*H286,2)</f>
        <v>0</v>
      </c>
      <c r="K286" s="177" t="s">
        <v>173</v>
      </c>
      <c r="L286" s="36"/>
      <c r="M286" s="182" t="s">
        <v>1</v>
      </c>
      <c r="N286" s="183" t="s">
        <v>41</v>
      </c>
      <c r="O286" s="74"/>
      <c r="P286" s="184">
        <f>O286*H286</f>
        <v>0</v>
      </c>
      <c r="Q286" s="184">
        <v>0</v>
      </c>
      <c r="R286" s="184">
        <f>Q286*H286</f>
        <v>0</v>
      </c>
      <c r="S286" s="184">
        <v>0</v>
      </c>
      <c r="T286" s="18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6" t="s">
        <v>152</v>
      </c>
      <c r="AT286" s="186" t="s">
        <v>154</v>
      </c>
      <c r="AU286" s="186" t="s">
        <v>85</v>
      </c>
      <c r="AY286" s="16" t="s">
        <v>153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6" t="s">
        <v>83</v>
      </c>
      <c r="BK286" s="187">
        <f>ROUND(I286*H286,2)</f>
        <v>0</v>
      </c>
      <c r="BL286" s="16" t="s">
        <v>152</v>
      </c>
      <c r="BM286" s="186" t="s">
        <v>2118</v>
      </c>
    </row>
    <row r="287" s="13" customFormat="1">
      <c r="A287" s="13"/>
      <c r="B287" s="195"/>
      <c r="C287" s="13"/>
      <c r="D287" s="196" t="s">
        <v>201</v>
      </c>
      <c r="E287" s="197" t="s">
        <v>1</v>
      </c>
      <c r="F287" s="198" t="s">
        <v>2119</v>
      </c>
      <c r="G287" s="13"/>
      <c r="H287" s="199">
        <v>211.39599999999999</v>
      </c>
      <c r="I287" s="200"/>
      <c r="J287" s="13"/>
      <c r="K287" s="13"/>
      <c r="L287" s="195"/>
      <c r="M287" s="201"/>
      <c r="N287" s="202"/>
      <c r="O287" s="202"/>
      <c r="P287" s="202"/>
      <c r="Q287" s="202"/>
      <c r="R287" s="202"/>
      <c r="S287" s="202"/>
      <c r="T287" s="20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7" t="s">
        <v>201</v>
      </c>
      <c r="AU287" s="197" t="s">
        <v>85</v>
      </c>
      <c r="AV287" s="13" t="s">
        <v>85</v>
      </c>
      <c r="AW287" s="13" t="s">
        <v>32</v>
      </c>
      <c r="AX287" s="13" t="s">
        <v>76</v>
      </c>
      <c r="AY287" s="197" t="s">
        <v>153</v>
      </c>
    </row>
    <row r="288" s="13" customFormat="1">
      <c r="A288" s="13"/>
      <c r="B288" s="195"/>
      <c r="C288" s="13"/>
      <c r="D288" s="196" t="s">
        <v>201</v>
      </c>
      <c r="E288" s="197" t="s">
        <v>1</v>
      </c>
      <c r="F288" s="198" t="s">
        <v>2050</v>
      </c>
      <c r="G288" s="13"/>
      <c r="H288" s="199">
        <v>-30.626999999999999</v>
      </c>
      <c r="I288" s="200"/>
      <c r="J288" s="13"/>
      <c r="K288" s="13"/>
      <c r="L288" s="195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7" t="s">
        <v>201</v>
      </c>
      <c r="AU288" s="197" t="s">
        <v>85</v>
      </c>
      <c r="AV288" s="13" t="s">
        <v>85</v>
      </c>
      <c r="AW288" s="13" t="s">
        <v>32</v>
      </c>
      <c r="AX288" s="13" t="s">
        <v>76</v>
      </c>
      <c r="AY288" s="197" t="s">
        <v>153</v>
      </c>
    </row>
    <row r="289" s="13" customFormat="1">
      <c r="A289" s="13"/>
      <c r="B289" s="195"/>
      <c r="C289" s="13"/>
      <c r="D289" s="196" t="s">
        <v>201</v>
      </c>
      <c r="E289" s="197" t="s">
        <v>1</v>
      </c>
      <c r="F289" s="198" t="s">
        <v>2051</v>
      </c>
      <c r="G289" s="13"/>
      <c r="H289" s="199">
        <v>88.334999999999994</v>
      </c>
      <c r="I289" s="200"/>
      <c r="J289" s="13"/>
      <c r="K289" s="13"/>
      <c r="L289" s="195"/>
      <c r="M289" s="201"/>
      <c r="N289" s="202"/>
      <c r="O289" s="202"/>
      <c r="P289" s="202"/>
      <c r="Q289" s="202"/>
      <c r="R289" s="202"/>
      <c r="S289" s="202"/>
      <c r="T289" s="20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7" t="s">
        <v>201</v>
      </c>
      <c r="AU289" s="197" t="s">
        <v>85</v>
      </c>
      <c r="AV289" s="13" t="s">
        <v>85</v>
      </c>
      <c r="AW289" s="13" t="s">
        <v>32</v>
      </c>
      <c r="AX289" s="13" t="s">
        <v>76</v>
      </c>
      <c r="AY289" s="197" t="s">
        <v>153</v>
      </c>
    </row>
    <row r="290" s="2" customFormat="1" ht="33" customHeight="1">
      <c r="A290" s="35"/>
      <c r="B290" s="174"/>
      <c r="C290" s="175" t="s">
        <v>679</v>
      </c>
      <c r="D290" s="175" t="s">
        <v>154</v>
      </c>
      <c r="E290" s="176" t="s">
        <v>733</v>
      </c>
      <c r="F290" s="177" t="s">
        <v>734</v>
      </c>
      <c r="G290" s="178" t="s">
        <v>208</v>
      </c>
      <c r="H290" s="179">
        <v>8073.1199999999999</v>
      </c>
      <c r="I290" s="180"/>
      <c r="J290" s="181">
        <f>ROUND(I290*H290,2)</f>
        <v>0</v>
      </c>
      <c r="K290" s="177" t="s">
        <v>173</v>
      </c>
      <c r="L290" s="36"/>
      <c r="M290" s="182" t="s">
        <v>1</v>
      </c>
      <c r="N290" s="183" t="s">
        <v>41</v>
      </c>
      <c r="O290" s="74"/>
      <c r="P290" s="184">
        <f>O290*H290</f>
        <v>0</v>
      </c>
      <c r="Q290" s="184">
        <v>0</v>
      </c>
      <c r="R290" s="184">
        <f>Q290*H290</f>
        <v>0</v>
      </c>
      <c r="S290" s="184">
        <v>0</v>
      </c>
      <c r="T290" s="18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6" t="s">
        <v>152</v>
      </c>
      <c r="AT290" s="186" t="s">
        <v>154</v>
      </c>
      <c r="AU290" s="186" t="s">
        <v>85</v>
      </c>
      <c r="AY290" s="16" t="s">
        <v>153</v>
      </c>
      <c r="BE290" s="187">
        <f>IF(N290="základní",J290,0)</f>
        <v>0</v>
      </c>
      <c r="BF290" s="187">
        <f>IF(N290="snížená",J290,0)</f>
        <v>0</v>
      </c>
      <c r="BG290" s="187">
        <f>IF(N290="zákl. přenesená",J290,0)</f>
        <v>0</v>
      </c>
      <c r="BH290" s="187">
        <f>IF(N290="sníž. přenesená",J290,0)</f>
        <v>0</v>
      </c>
      <c r="BI290" s="187">
        <f>IF(N290="nulová",J290,0)</f>
        <v>0</v>
      </c>
      <c r="BJ290" s="16" t="s">
        <v>83</v>
      </c>
      <c r="BK290" s="187">
        <f>ROUND(I290*H290,2)</f>
        <v>0</v>
      </c>
      <c r="BL290" s="16" t="s">
        <v>152</v>
      </c>
      <c r="BM290" s="186" t="s">
        <v>2120</v>
      </c>
    </row>
    <row r="291" s="13" customFormat="1">
      <c r="A291" s="13"/>
      <c r="B291" s="195"/>
      <c r="C291" s="13"/>
      <c r="D291" s="196" t="s">
        <v>201</v>
      </c>
      <c r="E291" s="13"/>
      <c r="F291" s="198" t="s">
        <v>2121</v>
      </c>
      <c r="G291" s="13"/>
      <c r="H291" s="199">
        <v>8073.1199999999999</v>
      </c>
      <c r="I291" s="200"/>
      <c r="J291" s="13"/>
      <c r="K291" s="13"/>
      <c r="L291" s="195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7" t="s">
        <v>201</v>
      </c>
      <c r="AU291" s="197" t="s">
        <v>85</v>
      </c>
      <c r="AV291" s="13" t="s">
        <v>85</v>
      </c>
      <c r="AW291" s="13" t="s">
        <v>3</v>
      </c>
      <c r="AX291" s="13" t="s">
        <v>83</v>
      </c>
      <c r="AY291" s="197" t="s">
        <v>153</v>
      </c>
    </row>
    <row r="292" s="2" customFormat="1" ht="33" customHeight="1">
      <c r="A292" s="35"/>
      <c r="B292" s="174"/>
      <c r="C292" s="175" t="s">
        <v>684</v>
      </c>
      <c r="D292" s="175" t="s">
        <v>154</v>
      </c>
      <c r="E292" s="176" t="s">
        <v>738</v>
      </c>
      <c r="F292" s="177" t="s">
        <v>739</v>
      </c>
      <c r="G292" s="178" t="s">
        <v>208</v>
      </c>
      <c r="H292" s="179">
        <v>269.10399999999998</v>
      </c>
      <c r="I292" s="180"/>
      <c r="J292" s="181">
        <f>ROUND(I292*H292,2)</f>
        <v>0</v>
      </c>
      <c r="K292" s="177" t="s">
        <v>173</v>
      </c>
      <c r="L292" s="36"/>
      <c r="M292" s="182" t="s">
        <v>1</v>
      </c>
      <c r="N292" s="183" t="s">
        <v>41</v>
      </c>
      <c r="O292" s="74"/>
      <c r="P292" s="184">
        <f>O292*H292</f>
        <v>0</v>
      </c>
      <c r="Q292" s="184">
        <v>0</v>
      </c>
      <c r="R292" s="184">
        <f>Q292*H292</f>
        <v>0</v>
      </c>
      <c r="S292" s="184">
        <v>0</v>
      </c>
      <c r="T292" s="18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6" t="s">
        <v>152</v>
      </c>
      <c r="AT292" s="186" t="s">
        <v>154</v>
      </c>
      <c r="AU292" s="186" t="s">
        <v>85</v>
      </c>
      <c r="AY292" s="16" t="s">
        <v>153</v>
      </c>
      <c r="BE292" s="187">
        <f>IF(N292="základní",J292,0)</f>
        <v>0</v>
      </c>
      <c r="BF292" s="187">
        <f>IF(N292="snížená",J292,0)</f>
        <v>0</v>
      </c>
      <c r="BG292" s="187">
        <f>IF(N292="zákl. přenesená",J292,0)</f>
        <v>0</v>
      </c>
      <c r="BH292" s="187">
        <f>IF(N292="sníž. přenesená",J292,0)</f>
        <v>0</v>
      </c>
      <c r="BI292" s="187">
        <f>IF(N292="nulová",J292,0)</f>
        <v>0</v>
      </c>
      <c r="BJ292" s="16" t="s">
        <v>83</v>
      </c>
      <c r="BK292" s="187">
        <f>ROUND(I292*H292,2)</f>
        <v>0</v>
      </c>
      <c r="BL292" s="16" t="s">
        <v>152</v>
      </c>
      <c r="BM292" s="186" t="s">
        <v>2122</v>
      </c>
    </row>
    <row r="293" s="2" customFormat="1" ht="21.75" customHeight="1">
      <c r="A293" s="35"/>
      <c r="B293" s="174"/>
      <c r="C293" s="175" t="s">
        <v>690</v>
      </c>
      <c r="D293" s="175" t="s">
        <v>154</v>
      </c>
      <c r="E293" s="176" t="s">
        <v>2123</v>
      </c>
      <c r="F293" s="177" t="s">
        <v>2124</v>
      </c>
      <c r="G293" s="178" t="s">
        <v>208</v>
      </c>
      <c r="H293" s="179">
        <v>269.10399999999998</v>
      </c>
      <c r="I293" s="180"/>
      <c r="J293" s="181">
        <f>ROUND(I293*H293,2)</f>
        <v>0</v>
      </c>
      <c r="K293" s="177" t="s">
        <v>173</v>
      </c>
      <c r="L293" s="36"/>
      <c r="M293" s="182" t="s">
        <v>1</v>
      </c>
      <c r="N293" s="183" t="s">
        <v>41</v>
      </c>
      <c r="O293" s="74"/>
      <c r="P293" s="184">
        <f>O293*H293</f>
        <v>0</v>
      </c>
      <c r="Q293" s="184">
        <v>0</v>
      </c>
      <c r="R293" s="184">
        <f>Q293*H293</f>
        <v>0</v>
      </c>
      <c r="S293" s="184">
        <v>0</v>
      </c>
      <c r="T293" s="18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6" t="s">
        <v>152</v>
      </c>
      <c r="AT293" s="186" t="s">
        <v>154</v>
      </c>
      <c r="AU293" s="186" t="s">
        <v>85</v>
      </c>
      <c r="AY293" s="16" t="s">
        <v>153</v>
      </c>
      <c r="BE293" s="187">
        <f>IF(N293="základní",J293,0)</f>
        <v>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16" t="s">
        <v>83</v>
      </c>
      <c r="BK293" s="187">
        <f>ROUND(I293*H293,2)</f>
        <v>0</v>
      </c>
      <c r="BL293" s="16" t="s">
        <v>152</v>
      </c>
      <c r="BM293" s="186" t="s">
        <v>2125</v>
      </c>
    </row>
    <row r="294" s="2" customFormat="1" ht="21.75" customHeight="1">
      <c r="A294" s="35"/>
      <c r="B294" s="174"/>
      <c r="C294" s="175" t="s">
        <v>696</v>
      </c>
      <c r="D294" s="175" t="s">
        <v>154</v>
      </c>
      <c r="E294" s="176" t="s">
        <v>2126</v>
      </c>
      <c r="F294" s="177" t="s">
        <v>2127</v>
      </c>
      <c r="G294" s="178" t="s">
        <v>208</v>
      </c>
      <c r="H294" s="179">
        <v>8073.1199999999999</v>
      </c>
      <c r="I294" s="180"/>
      <c r="J294" s="181">
        <f>ROUND(I294*H294,2)</f>
        <v>0</v>
      </c>
      <c r="K294" s="177" t="s">
        <v>173</v>
      </c>
      <c r="L294" s="36"/>
      <c r="M294" s="182" t="s">
        <v>1</v>
      </c>
      <c r="N294" s="183" t="s">
        <v>41</v>
      </c>
      <c r="O294" s="74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6" t="s">
        <v>152</v>
      </c>
      <c r="AT294" s="186" t="s">
        <v>154</v>
      </c>
      <c r="AU294" s="186" t="s">
        <v>85</v>
      </c>
      <c r="AY294" s="16" t="s">
        <v>153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6" t="s">
        <v>83</v>
      </c>
      <c r="BK294" s="187">
        <f>ROUND(I294*H294,2)</f>
        <v>0</v>
      </c>
      <c r="BL294" s="16" t="s">
        <v>152</v>
      </c>
      <c r="BM294" s="186" t="s">
        <v>2128</v>
      </c>
    </row>
    <row r="295" s="13" customFormat="1">
      <c r="A295" s="13"/>
      <c r="B295" s="195"/>
      <c r="C295" s="13"/>
      <c r="D295" s="196" t="s">
        <v>201</v>
      </c>
      <c r="E295" s="13"/>
      <c r="F295" s="198" t="s">
        <v>2121</v>
      </c>
      <c r="G295" s="13"/>
      <c r="H295" s="199">
        <v>8073.1199999999999</v>
      </c>
      <c r="I295" s="200"/>
      <c r="J295" s="13"/>
      <c r="K295" s="13"/>
      <c r="L295" s="195"/>
      <c r="M295" s="201"/>
      <c r="N295" s="202"/>
      <c r="O295" s="202"/>
      <c r="P295" s="202"/>
      <c r="Q295" s="202"/>
      <c r="R295" s="202"/>
      <c r="S295" s="202"/>
      <c r="T295" s="20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7" t="s">
        <v>201</v>
      </c>
      <c r="AU295" s="197" t="s">
        <v>85</v>
      </c>
      <c r="AV295" s="13" t="s">
        <v>85</v>
      </c>
      <c r="AW295" s="13" t="s">
        <v>3</v>
      </c>
      <c r="AX295" s="13" t="s">
        <v>83</v>
      </c>
      <c r="AY295" s="197" t="s">
        <v>153</v>
      </c>
    </row>
    <row r="296" s="2" customFormat="1" ht="21.75" customHeight="1">
      <c r="A296" s="35"/>
      <c r="B296" s="174"/>
      <c r="C296" s="175" t="s">
        <v>707</v>
      </c>
      <c r="D296" s="175" t="s">
        <v>154</v>
      </c>
      <c r="E296" s="176" t="s">
        <v>2129</v>
      </c>
      <c r="F296" s="177" t="s">
        <v>2130</v>
      </c>
      <c r="G296" s="178" t="s">
        <v>208</v>
      </c>
      <c r="H296" s="179">
        <v>269.10399999999998</v>
      </c>
      <c r="I296" s="180"/>
      <c r="J296" s="181">
        <f>ROUND(I296*H296,2)</f>
        <v>0</v>
      </c>
      <c r="K296" s="177" t="s">
        <v>173</v>
      </c>
      <c r="L296" s="36"/>
      <c r="M296" s="182" t="s">
        <v>1</v>
      </c>
      <c r="N296" s="183" t="s">
        <v>41</v>
      </c>
      <c r="O296" s="74"/>
      <c r="P296" s="184">
        <f>O296*H296</f>
        <v>0</v>
      </c>
      <c r="Q296" s="184">
        <v>0</v>
      </c>
      <c r="R296" s="184">
        <f>Q296*H296</f>
        <v>0</v>
      </c>
      <c r="S296" s="184">
        <v>0</v>
      </c>
      <c r="T296" s="18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6" t="s">
        <v>152</v>
      </c>
      <c r="AT296" s="186" t="s">
        <v>154</v>
      </c>
      <c r="AU296" s="186" t="s">
        <v>85</v>
      </c>
      <c r="AY296" s="16" t="s">
        <v>153</v>
      </c>
      <c r="BE296" s="187">
        <f>IF(N296="základní",J296,0)</f>
        <v>0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6" t="s">
        <v>83</v>
      </c>
      <c r="BK296" s="187">
        <f>ROUND(I296*H296,2)</f>
        <v>0</v>
      </c>
      <c r="BL296" s="16" t="s">
        <v>152</v>
      </c>
      <c r="BM296" s="186" t="s">
        <v>2131</v>
      </c>
    </row>
    <row r="297" s="2" customFormat="1" ht="33" customHeight="1">
      <c r="A297" s="35"/>
      <c r="B297" s="174"/>
      <c r="C297" s="175" t="s">
        <v>711</v>
      </c>
      <c r="D297" s="175" t="s">
        <v>154</v>
      </c>
      <c r="E297" s="176" t="s">
        <v>742</v>
      </c>
      <c r="F297" s="177" t="s">
        <v>743</v>
      </c>
      <c r="G297" s="178" t="s">
        <v>208</v>
      </c>
      <c r="H297" s="179">
        <v>130.11000000000001</v>
      </c>
      <c r="I297" s="180"/>
      <c r="J297" s="181">
        <f>ROUND(I297*H297,2)</f>
        <v>0</v>
      </c>
      <c r="K297" s="177" t="s">
        <v>173</v>
      </c>
      <c r="L297" s="36"/>
      <c r="M297" s="182" t="s">
        <v>1</v>
      </c>
      <c r="N297" s="183" t="s">
        <v>41</v>
      </c>
      <c r="O297" s="74"/>
      <c r="P297" s="184">
        <f>O297*H297</f>
        <v>0</v>
      </c>
      <c r="Q297" s="184">
        <v>0.00012999999999999999</v>
      </c>
      <c r="R297" s="184">
        <f>Q297*H297</f>
        <v>0.0169143</v>
      </c>
      <c r="S297" s="184">
        <v>0</v>
      </c>
      <c r="T297" s="18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6" t="s">
        <v>152</v>
      </c>
      <c r="AT297" s="186" t="s">
        <v>154</v>
      </c>
      <c r="AU297" s="186" t="s">
        <v>85</v>
      </c>
      <c r="AY297" s="16" t="s">
        <v>153</v>
      </c>
      <c r="BE297" s="187">
        <f>IF(N297="základní",J297,0)</f>
        <v>0</v>
      </c>
      <c r="BF297" s="187">
        <f>IF(N297="snížená",J297,0)</f>
        <v>0</v>
      </c>
      <c r="BG297" s="187">
        <f>IF(N297="zákl. přenesená",J297,0)</f>
        <v>0</v>
      </c>
      <c r="BH297" s="187">
        <f>IF(N297="sníž. přenesená",J297,0)</f>
        <v>0</v>
      </c>
      <c r="BI297" s="187">
        <f>IF(N297="nulová",J297,0)</f>
        <v>0</v>
      </c>
      <c r="BJ297" s="16" t="s">
        <v>83</v>
      </c>
      <c r="BK297" s="187">
        <f>ROUND(I297*H297,2)</f>
        <v>0</v>
      </c>
      <c r="BL297" s="16" t="s">
        <v>152</v>
      </c>
      <c r="BM297" s="186" t="s">
        <v>2132</v>
      </c>
    </row>
    <row r="298" s="13" customFormat="1">
      <c r="A298" s="13"/>
      <c r="B298" s="195"/>
      <c r="C298" s="13"/>
      <c r="D298" s="196" t="s">
        <v>201</v>
      </c>
      <c r="E298" s="197" t="s">
        <v>1</v>
      </c>
      <c r="F298" s="198" t="s">
        <v>2133</v>
      </c>
      <c r="G298" s="13"/>
      <c r="H298" s="199">
        <v>130.11000000000001</v>
      </c>
      <c r="I298" s="200"/>
      <c r="J298" s="13"/>
      <c r="K298" s="13"/>
      <c r="L298" s="195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7" t="s">
        <v>201</v>
      </c>
      <c r="AU298" s="197" t="s">
        <v>85</v>
      </c>
      <c r="AV298" s="13" t="s">
        <v>85</v>
      </c>
      <c r="AW298" s="13" t="s">
        <v>32</v>
      </c>
      <c r="AX298" s="13" t="s">
        <v>83</v>
      </c>
      <c r="AY298" s="197" t="s">
        <v>153</v>
      </c>
    </row>
    <row r="299" s="2" customFormat="1" ht="37.8" customHeight="1">
      <c r="A299" s="35"/>
      <c r="B299" s="174"/>
      <c r="C299" s="175" t="s">
        <v>716</v>
      </c>
      <c r="D299" s="175" t="s">
        <v>154</v>
      </c>
      <c r="E299" s="176" t="s">
        <v>2134</v>
      </c>
      <c r="F299" s="177" t="s">
        <v>2135</v>
      </c>
      <c r="G299" s="178" t="s">
        <v>208</v>
      </c>
      <c r="H299" s="179">
        <v>106.92</v>
      </c>
      <c r="I299" s="180"/>
      <c r="J299" s="181">
        <f>ROUND(I299*H299,2)</f>
        <v>0</v>
      </c>
      <c r="K299" s="177" t="s">
        <v>173</v>
      </c>
      <c r="L299" s="36"/>
      <c r="M299" s="182" t="s">
        <v>1</v>
      </c>
      <c r="N299" s="183" t="s">
        <v>41</v>
      </c>
      <c r="O299" s="74"/>
      <c r="P299" s="184">
        <f>O299*H299</f>
        <v>0</v>
      </c>
      <c r="Q299" s="184">
        <v>0.00021000000000000001</v>
      </c>
      <c r="R299" s="184">
        <f>Q299*H299</f>
        <v>0.022453200000000003</v>
      </c>
      <c r="S299" s="184">
        <v>0</v>
      </c>
      <c r="T299" s="18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6" t="s">
        <v>152</v>
      </c>
      <c r="AT299" s="186" t="s">
        <v>154</v>
      </c>
      <c r="AU299" s="186" t="s">
        <v>85</v>
      </c>
      <c r="AY299" s="16" t="s">
        <v>153</v>
      </c>
      <c r="BE299" s="187">
        <f>IF(N299="základní",J299,0)</f>
        <v>0</v>
      </c>
      <c r="BF299" s="187">
        <f>IF(N299="snížená",J299,0)</f>
        <v>0</v>
      </c>
      <c r="BG299" s="187">
        <f>IF(N299="zákl. přenesená",J299,0)</f>
        <v>0</v>
      </c>
      <c r="BH299" s="187">
        <f>IF(N299="sníž. přenesená",J299,0)</f>
        <v>0</v>
      </c>
      <c r="BI299" s="187">
        <f>IF(N299="nulová",J299,0)</f>
        <v>0</v>
      </c>
      <c r="BJ299" s="16" t="s">
        <v>83</v>
      </c>
      <c r="BK299" s="187">
        <f>ROUND(I299*H299,2)</f>
        <v>0</v>
      </c>
      <c r="BL299" s="16" t="s">
        <v>152</v>
      </c>
      <c r="BM299" s="186" t="s">
        <v>2136</v>
      </c>
    </row>
    <row r="300" s="2" customFormat="1" ht="24.15" customHeight="1">
      <c r="A300" s="35"/>
      <c r="B300" s="174"/>
      <c r="C300" s="175" t="s">
        <v>722</v>
      </c>
      <c r="D300" s="175" t="s">
        <v>154</v>
      </c>
      <c r="E300" s="176" t="s">
        <v>747</v>
      </c>
      <c r="F300" s="177" t="s">
        <v>748</v>
      </c>
      <c r="G300" s="178" t="s">
        <v>208</v>
      </c>
      <c r="H300" s="179">
        <v>237.03</v>
      </c>
      <c r="I300" s="180"/>
      <c r="J300" s="181">
        <f>ROUND(I300*H300,2)</f>
        <v>0</v>
      </c>
      <c r="K300" s="177" t="s">
        <v>173</v>
      </c>
      <c r="L300" s="36"/>
      <c r="M300" s="182" t="s">
        <v>1</v>
      </c>
      <c r="N300" s="183" t="s">
        <v>41</v>
      </c>
      <c r="O300" s="74"/>
      <c r="P300" s="184">
        <f>O300*H300</f>
        <v>0</v>
      </c>
      <c r="Q300" s="184">
        <v>4.0000000000000003E-05</v>
      </c>
      <c r="R300" s="184">
        <f>Q300*H300</f>
        <v>0.0094812000000000004</v>
      </c>
      <c r="S300" s="184">
        <v>0</v>
      </c>
      <c r="T300" s="18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6" t="s">
        <v>152</v>
      </c>
      <c r="AT300" s="186" t="s">
        <v>154</v>
      </c>
      <c r="AU300" s="186" t="s">
        <v>85</v>
      </c>
      <c r="AY300" s="16" t="s">
        <v>153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6" t="s">
        <v>83</v>
      </c>
      <c r="BK300" s="187">
        <f>ROUND(I300*H300,2)</f>
        <v>0</v>
      </c>
      <c r="BL300" s="16" t="s">
        <v>152</v>
      </c>
      <c r="BM300" s="186" t="s">
        <v>2137</v>
      </c>
    </row>
    <row r="301" s="13" customFormat="1">
      <c r="A301" s="13"/>
      <c r="B301" s="195"/>
      <c r="C301" s="13"/>
      <c r="D301" s="196" t="s">
        <v>201</v>
      </c>
      <c r="E301" s="197" t="s">
        <v>1</v>
      </c>
      <c r="F301" s="198" t="s">
        <v>2138</v>
      </c>
      <c r="G301" s="13"/>
      <c r="H301" s="199">
        <v>237.03</v>
      </c>
      <c r="I301" s="200"/>
      <c r="J301" s="13"/>
      <c r="K301" s="13"/>
      <c r="L301" s="195"/>
      <c r="M301" s="201"/>
      <c r="N301" s="202"/>
      <c r="O301" s="202"/>
      <c r="P301" s="202"/>
      <c r="Q301" s="202"/>
      <c r="R301" s="202"/>
      <c r="S301" s="202"/>
      <c r="T301" s="20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7" t="s">
        <v>201</v>
      </c>
      <c r="AU301" s="197" t="s">
        <v>85</v>
      </c>
      <c r="AV301" s="13" t="s">
        <v>85</v>
      </c>
      <c r="AW301" s="13" t="s">
        <v>32</v>
      </c>
      <c r="AX301" s="13" t="s">
        <v>83</v>
      </c>
      <c r="AY301" s="197" t="s">
        <v>153</v>
      </c>
    </row>
    <row r="302" s="12" customFormat="1" ht="22.8" customHeight="1">
      <c r="A302" s="12"/>
      <c r="B302" s="163"/>
      <c r="C302" s="12"/>
      <c r="D302" s="164" t="s">
        <v>75</v>
      </c>
      <c r="E302" s="188" t="s">
        <v>750</v>
      </c>
      <c r="F302" s="188" t="s">
        <v>751</v>
      </c>
      <c r="G302" s="12"/>
      <c r="H302" s="12"/>
      <c r="I302" s="166"/>
      <c r="J302" s="189">
        <f>BK302</f>
        <v>0</v>
      </c>
      <c r="K302" s="12"/>
      <c r="L302" s="163"/>
      <c r="M302" s="168"/>
      <c r="N302" s="169"/>
      <c r="O302" s="169"/>
      <c r="P302" s="170">
        <f>P303</f>
        <v>0</v>
      </c>
      <c r="Q302" s="169"/>
      <c r="R302" s="170">
        <f>R303</f>
        <v>0</v>
      </c>
      <c r="S302" s="169"/>
      <c r="T302" s="171">
        <f>T303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64" t="s">
        <v>83</v>
      </c>
      <c r="AT302" s="172" t="s">
        <v>75</v>
      </c>
      <c r="AU302" s="172" t="s">
        <v>83</v>
      </c>
      <c r="AY302" s="164" t="s">
        <v>153</v>
      </c>
      <c r="BK302" s="173">
        <f>BK303</f>
        <v>0</v>
      </c>
    </row>
    <row r="303" s="2" customFormat="1" ht="24.15" customHeight="1">
      <c r="A303" s="35"/>
      <c r="B303" s="174"/>
      <c r="C303" s="175" t="s">
        <v>727</v>
      </c>
      <c r="D303" s="175" t="s">
        <v>154</v>
      </c>
      <c r="E303" s="176" t="s">
        <v>753</v>
      </c>
      <c r="F303" s="177" t="s">
        <v>754</v>
      </c>
      <c r="G303" s="178" t="s">
        <v>248</v>
      </c>
      <c r="H303" s="179">
        <v>540.50300000000004</v>
      </c>
      <c r="I303" s="180"/>
      <c r="J303" s="181">
        <f>ROUND(I303*H303,2)</f>
        <v>0</v>
      </c>
      <c r="K303" s="177" t="s">
        <v>173</v>
      </c>
      <c r="L303" s="36"/>
      <c r="M303" s="182" t="s">
        <v>1</v>
      </c>
      <c r="N303" s="183" t="s">
        <v>41</v>
      </c>
      <c r="O303" s="74"/>
      <c r="P303" s="184">
        <f>O303*H303</f>
        <v>0</v>
      </c>
      <c r="Q303" s="184">
        <v>0</v>
      </c>
      <c r="R303" s="184">
        <f>Q303*H303</f>
        <v>0</v>
      </c>
      <c r="S303" s="184">
        <v>0</v>
      </c>
      <c r="T303" s="18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6" t="s">
        <v>152</v>
      </c>
      <c r="AT303" s="186" t="s">
        <v>154</v>
      </c>
      <c r="AU303" s="186" t="s">
        <v>85</v>
      </c>
      <c r="AY303" s="16" t="s">
        <v>153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6" t="s">
        <v>83</v>
      </c>
      <c r="BK303" s="187">
        <f>ROUND(I303*H303,2)</f>
        <v>0</v>
      </c>
      <c r="BL303" s="16" t="s">
        <v>152</v>
      </c>
      <c r="BM303" s="186" t="s">
        <v>2139</v>
      </c>
    </row>
    <row r="304" s="12" customFormat="1" ht="25.92" customHeight="1">
      <c r="A304" s="12"/>
      <c r="B304" s="163"/>
      <c r="C304" s="12"/>
      <c r="D304" s="164" t="s">
        <v>75</v>
      </c>
      <c r="E304" s="165" t="s">
        <v>270</v>
      </c>
      <c r="F304" s="165" t="s">
        <v>271</v>
      </c>
      <c r="G304" s="12"/>
      <c r="H304" s="12"/>
      <c r="I304" s="166"/>
      <c r="J304" s="167">
        <f>BK304</f>
        <v>0</v>
      </c>
      <c r="K304" s="12"/>
      <c r="L304" s="163"/>
      <c r="M304" s="168"/>
      <c r="N304" s="169"/>
      <c r="O304" s="169"/>
      <c r="P304" s="170">
        <f>P305+P322+P339+P363+P370+P374+P407+P411+P421+P436+P448+P453</f>
        <v>0</v>
      </c>
      <c r="Q304" s="169"/>
      <c r="R304" s="170">
        <f>R305+R322+R339+R363+R370+R374+R407+R411+R421+R436+R448+R453</f>
        <v>12.478291259999999</v>
      </c>
      <c r="S304" s="169"/>
      <c r="T304" s="171">
        <f>T305+T322+T339+T363+T370+T374+T407+T411+T421+T436+T448+T453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64" t="s">
        <v>85</v>
      </c>
      <c r="AT304" s="172" t="s">
        <v>75</v>
      </c>
      <c r="AU304" s="172" t="s">
        <v>76</v>
      </c>
      <c r="AY304" s="164" t="s">
        <v>153</v>
      </c>
      <c r="BK304" s="173">
        <f>BK305+BK322+BK339+BK363+BK370+BK374+BK407+BK411+BK421+BK436+BK448+BK453</f>
        <v>0</v>
      </c>
    </row>
    <row r="305" s="12" customFormat="1" ht="22.8" customHeight="1">
      <c r="A305" s="12"/>
      <c r="B305" s="163"/>
      <c r="C305" s="12"/>
      <c r="D305" s="164" t="s">
        <v>75</v>
      </c>
      <c r="E305" s="188" t="s">
        <v>756</v>
      </c>
      <c r="F305" s="188" t="s">
        <v>757</v>
      </c>
      <c r="G305" s="12"/>
      <c r="H305" s="12"/>
      <c r="I305" s="166"/>
      <c r="J305" s="189">
        <f>BK305</f>
        <v>0</v>
      </c>
      <c r="K305" s="12"/>
      <c r="L305" s="163"/>
      <c r="M305" s="168"/>
      <c r="N305" s="169"/>
      <c r="O305" s="169"/>
      <c r="P305" s="170">
        <f>SUM(P306:P321)</f>
        <v>0</v>
      </c>
      <c r="Q305" s="169"/>
      <c r="R305" s="170">
        <f>SUM(R306:R321)</f>
        <v>1.2670964000000002</v>
      </c>
      <c r="S305" s="169"/>
      <c r="T305" s="171">
        <f>SUM(T306:T321)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64" t="s">
        <v>85</v>
      </c>
      <c r="AT305" s="172" t="s">
        <v>75</v>
      </c>
      <c r="AU305" s="172" t="s">
        <v>83</v>
      </c>
      <c r="AY305" s="164" t="s">
        <v>153</v>
      </c>
      <c r="BK305" s="173">
        <f>SUM(BK306:BK321)</f>
        <v>0</v>
      </c>
    </row>
    <row r="306" s="2" customFormat="1" ht="24.15" customHeight="1">
      <c r="A306" s="35"/>
      <c r="B306" s="174"/>
      <c r="C306" s="175" t="s">
        <v>732</v>
      </c>
      <c r="D306" s="175" t="s">
        <v>154</v>
      </c>
      <c r="E306" s="176" t="s">
        <v>759</v>
      </c>
      <c r="F306" s="177" t="s">
        <v>760</v>
      </c>
      <c r="G306" s="178" t="s">
        <v>208</v>
      </c>
      <c r="H306" s="179">
        <v>134.16</v>
      </c>
      <c r="I306" s="180"/>
      <c r="J306" s="181">
        <f>ROUND(I306*H306,2)</f>
        <v>0</v>
      </c>
      <c r="K306" s="177" t="s">
        <v>173</v>
      </c>
      <c r="L306" s="36"/>
      <c r="M306" s="182" t="s">
        <v>1</v>
      </c>
      <c r="N306" s="183" t="s">
        <v>41</v>
      </c>
      <c r="O306" s="74"/>
      <c r="P306" s="184">
        <f>O306*H306</f>
        <v>0</v>
      </c>
      <c r="Q306" s="184">
        <v>0</v>
      </c>
      <c r="R306" s="184">
        <f>Q306*H306</f>
        <v>0</v>
      </c>
      <c r="S306" s="184">
        <v>0</v>
      </c>
      <c r="T306" s="18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6" t="s">
        <v>94</v>
      </c>
      <c r="AT306" s="186" t="s">
        <v>154</v>
      </c>
      <c r="AU306" s="186" t="s">
        <v>85</v>
      </c>
      <c r="AY306" s="16" t="s">
        <v>153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6" t="s">
        <v>83</v>
      </c>
      <c r="BK306" s="187">
        <f>ROUND(I306*H306,2)</f>
        <v>0</v>
      </c>
      <c r="BL306" s="16" t="s">
        <v>94</v>
      </c>
      <c r="BM306" s="186" t="s">
        <v>2140</v>
      </c>
    </row>
    <row r="307" s="13" customFormat="1">
      <c r="A307" s="13"/>
      <c r="B307" s="195"/>
      <c r="C307" s="13"/>
      <c r="D307" s="196" t="s">
        <v>201</v>
      </c>
      <c r="E307" s="197" t="s">
        <v>1</v>
      </c>
      <c r="F307" s="198" t="s">
        <v>2141</v>
      </c>
      <c r="G307" s="13"/>
      <c r="H307" s="199">
        <v>134.16</v>
      </c>
      <c r="I307" s="200"/>
      <c r="J307" s="13"/>
      <c r="K307" s="13"/>
      <c r="L307" s="195"/>
      <c r="M307" s="201"/>
      <c r="N307" s="202"/>
      <c r="O307" s="202"/>
      <c r="P307" s="202"/>
      <c r="Q307" s="202"/>
      <c r="R307" s="202"/>
      <c r="S307" s="202"/>
      <c r="T307" s="20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7" t="s">
        <v>201</v>
      </c>
      <c r="AU307" s="197" t="s">
        <v>85</v>
      </c>
      <c r="AV307" s="13" t="s">
        <v>85</v>
      </c>
      <c r="AW307" s="13" t="s">
        <v>32</v>
      </c>
      <c r="AX307" s="13" t="s">
        <v>83</v>
      </c>
      <c r="AY307" s="197" t="s">
        <v>153</v>
      </c>
    </row>
    <row r="308" s="2" customFormat="1" ht="16.5" customHeight="1">
      <c r="A308" s="35"/>
      <c r="B308" s="174"/>
      <c r="C308" s="204" t="s">
        <v>737</v>
      </c>
      <c r="D308" s="204" t="s">
        <v>420</v>
      </c>
      <c r="E308" s="205" t="s">
        <v>764</v>
      </c>
      <c r="F308" s="206" t="s">
        <v>765</v>
      </c>
      <c r="G308" s="207" t="s">
        <v>248</v>
      </c>
      <c r="H308" s="208">
        <v>0.043999999999999997</v>
      </c>
      <c r="I308" s="209"/>
      <c r="J308" s="210">
        <f>ROUND(I308*H308,2)</f>
        <v>0</v>
      </c>
      <c r="K308" s="206" t="s">
        <v>173</v>
      </c>
      <c r="L308" s="211"/>
      <c r="M308" s="212" t="s">
        <v>1</v>
      </c>
      <c r="N308" s="213" t="s">
        <v>41</v>
      </c>
      <c r="O308" s="74"/>
      <c r="P308" s="184">
        <f>O308*H308</f>
        <v>0</v>
      </c>
      <c r="Q308" s="184">
        <v>1</v>
      </c>
      <c r="R308" s="184">
        <f>Q308*H308</f>
        <v>0.043999999999999997</v>
      </c>
      <c r="S308" s="184">
        <v>0</v>
      </c>
      <c r="T308" s="18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6" t="s">
        <v>347</v>
      </c>
      <c r="AT308" s="186" t="s">
        <v>420</v>
      </c>
      <c r="AU308" s="186" t="s">
        <v>85</v>
      </c>
      <c r="AY308" s="16" t="s">
        <v>153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16" t="s">
        <v>83</v>
      </c>
      <c r="BK308" s="187">
        <f>ROUND(I308*H308,2)</f>
        <v>0</v>
      </c>
      <c r="BL308" s="16" t="s">
        <v>94</v>
      </c>
      <c r="BM308" s="186" t="s">
        <v>2142</v>
      </c>
    </row>
    <row r="309" s="13" customFormat="1">
      <c r="A309" s="13"/>
      <c r="B309" s="195"/>
      <c r="C309" s="13"/>
      <c r="D309" s="196" t="s">
        <v>201</v>
      </c>
      <c r="E309" s="13"/>
      <c r="F309" s="198" t="s">
        <v>2143</v>
      </c>
      <c r="G309" s="13"/>
      <c r="H309" s="199">
        <v>0.043999999999999997</v>
      </c>
      <c r="I309" s="200"/>
      <c r="J309" s="13"/>
      <c r="K309" s="13"/>
      <c r="L309" s="195"/>
      <c r="M309" s="201"/>
      <c r="N309" s="202"/>
      <c r="O309" s="202"/>
      <c r="P309" s="202"/>
      <c r="Q309" s="202"/>
      <c r="R309" s="202"/>
      <c r="S309" s="202"/>
      <c r="T309" s="20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7" t="s">
        <v>201</v>
      </c>
      <c r="AU309" s="197" t="s">
        <v>85</v>
      </c>
      <c r="AV309" s="13" t="s">
        <v>85</v>
      </c>
      <c r="AW309" s="13" t="s">
        <v>3</v>
      </c>
      <c r="AX309" s="13" t="s">
        <v>83</v>
      </c>
      <c r="AY309" s="197" t="s">
        <v>153</v>
      </c>
    </row>
    <row r="310" s="2" customFormat="1" ht="24.15" customHeight="1">
      <c r="A310" s="35"/>
      <c r="B310" s="174"/>
      <c r="C310" s="175" t="s">
        <v>741</v>
      </c>
      <c r="D310" s="175" t="s">
        <v>154</v>
      </c>
      <c r="E310" s="176" t="s">
        <v>2144</v>
      </c>
      <c r="F310" s="177" t="s">
        <v>2145</v>
      </c>
      <c r="G310" s="178" t="s">
        <v>208</v>
      </c>
      <c r="H310" s="179">
        <v>45.799999999999997</v>
      </c>
      <c r="I310" s="180"/>
      <c r="J310" s="181">
        <f>ROUND(I310*H310,2)</f>
        <v>0</v>
      </c>
      <c r="K310" s="177" t="s">
        <v>173</v>
      </c>
      <c r="L310" s="36"/>
      <c r="M310" s="182" t="s">
        <v>1</v>
      </c>
      <c r="N310" s="183" t="s">
        <v>41</v>
      </c>
      <c r="O310" s="74"/>
      <c r="P310" s="184">
        <f>O310*H310</f>
        <v>0</v>
      </c>
      <c r="Q310" s="184">
        <v>0</v>
      </c>
      <c r="R310" s="184">
        <f>Q310*H310</f>
        <v>0</v>
      </c>
      <c r="S310" s="184">
        <v>0</v>
      </c>
      <c r="T310" s="18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86" t="s">
        <v>94</v>
      </c>
      <c r="AT310" s="186" t="s">
        <v>154</v>
      </c>
      <c r="AU310" s="186" t="s">
        <v>85</v>
      </c>
      <c r="AY310" s="16" t="s">
        <v>153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6" t="s">
        <v>83</v>
      </c>
      <c r="BK310" s="187">
        <f>ROUND(I310*H310,2)</f>
        <v>0</v>
      </c>
      <c r="BL310" s="16" t="s">
        <v>94</v>
      </c>
      <c r="BM310" s="186" t="s">
        <v>2146</v>
      </c>
    </row>
    <row r="311" s="13" customFormat="1">
      <c r="A311" s="13"/>
      <c r="B311" s="195"/>
      <c r="C311" s="13"/>
      <c r="D311" s="196" t="s">
        <v>201</v>
      </c>
      <c r="E311" s="197" t="s">
        <v>1</v>
      </c>
      <c r="F311" s="198" t="s">
        <v>2147</v>
      </c>
      <c r="G311" s="13"/>
      <c r="H311" s="199">
        <v>45.799999999999997</v>
      </c>
      <c r="I311" s="200"/>
      <c r="J311" s="13"/>
      <c r="K311" s="13"/>
      <c r="L311" s="195"/>
      <c r="M311" s="201"/>
      <c r="N311" s="202"/>
      <c r="O311" s="202"/>
      <c r="P311" s="202"/>
      <c r="Q311" s="202"/>
      <c r="R311" s="202"/>
      <c r="S311" s="202"/>
      <c r="T311" s="20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7" t="s">
        <v>201</v>
      </c>
      <c r="AU311" s="197" t="s">
        <v>85</v>
      </c>
      <c r="AV311" s="13" t="s">
        <v>85</v>
      </c>
      <c r="AW311" s="13" t="s">
        <v>32</v>
      </c>
      <c r="AX311" s="13" t="s">
        <v>83</v>
      </c>
      <c r="AY311" s="197" t="s">
        <v>153</v>
      </c>
    </row>
    <row r="312" s="2" customFormat="1" ht="16.5" customHeight="1">
      <c r="A312" s="35"/>
      <c r="B312" s="174"/>
      <c r="C312" s="204" t="s">
        <v>746</v>
      </c>
      <c r="D312" s="204" t="s">
        <v>420</v>
      </c>
      <c r="E312" s="205" t="s">
        <v>764</v>
      </c>
      <c r="F312" s="206" t="s">
        <v>765</v>
      </c>
      <c r="G312" s="207" t="s">
        <v>248</v>
      </c>
      <c r="H312" s="208">
        <v>0.016</v>
      </c>
      <c r="I312" s="209"/>
      <c r="J312" s="210">
        <f>ROUND(I312*H312,2)</f>
        <v>0</v>
      </c>
      <c r="K312" s="206" t="s">
        <v>173</v>
      </c>
      <c r="L312" s="211"/>
      <c r="M312" s="212" t="s">
        <v>1</v>
      </c>
      <c r="N312" s="213" t="s">
        <v>41</v>
      </c>
      <c r="O312" s="74"/>
      <c r="P312" s="184">
        <f>O312*H312</f>
        <v>0</v>
      </c>
      <c r="Q312" s="184">
        <v>1</v>
      </c>
      <c r="R312" s="184">
        <f>Q312*H312</f>
        <v>0.016</v>
      </c>
      <c r="S312" s="184">
        <v>0</v>
      </c>
      <c r="T312" s="18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6" t="s">
        <v>347</v>
      </c>
      <c r="AT312" s="186" t="s">
        <v>420</v>
      </c>
      <c r="AU312" s="186" t="s">
        <v>85</v>
      </c>
      <c r="AY312" s="16" t="s">
        <v>153</v>
      </c>
      <c r="BE312" s="187">
        <f>IF(N312="základní",J312,0)</f>
        <v>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16" t="s">
        <v>83</v>
      </c>
      <c r="BK312" s="187">
        <f>ROUND(I312*H312,2)</f>
        <v>0</v>
      </c>
      <c r="BL312" s="16" t="s">
        <v>94</v>
      </c>
      <c r="BM312" s="186" t="s">
        <v>2148</v>
      </c>
    </row>
    <row r="313" s="13" customFormat="1">
      <c r="A313" s="13"/>
      <c r="B313" s="195"/>
      <c r="C313" s="13"/>
      <c r="D313" s="196" t="s">
        <v>201</v>
      </c>
      <c r="E313" s="13"/>
      <c r="F313" s="198" t="s">
        <v>2149</v>
      </c>
      <c r="G313" s="13"/>
      <c r="H313" s="199">
        <v>0.016</v>
      </c>
      <c r="I313" s="200"/>
      <c r="J313" s="13"/>
      <c r="K313" s="13"/>
      <c r="L313" s="195"/>
      <c r="M313" s="201"/>
      <c r="N313" s="202"/>
      <c r="O313" s="202"/>
      <c r="P313" s="202"/>
      <c r="Q313" s="202"/>
      <c r="R313" s="202"/>
      <c r="S313" s="202"/>
      <c r="T313" s="20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7" t="s">
        <v>201</v>
      </c>
      <c r="AU313" s="197" t="s">
        <v>85</v>
      </c>
      <c r="AV313" s="13" t="s">
        <v>85</v>
      </c>
      <c r="AW313" s="13" t="s">
        <v>3</v>
      </c>
      <c r="AX313" s="13" t="s">
        <v>83</v>
      </c>
      <c r="AY313" s="197" t="s">
        <v>153</v>
      </c>
    </row>
    <row r="314" s="2" customFormat="1" ht="24.15" customHeight="1">
      <c r="A314" s="35"/>
      <c r="B314" s="174"/>
      <c r="C314" s="175" t="s">
        <v>752</v>
      </c>
      <c r="D314" s="175" t="s">
        <v>154</v>
      </c>
      <c r="E314" s="176" t="s">
        <v>813</v>
      </c>
      <c r="F314" s="177" t="s">
        <v>814</v>
      </c>
      <c r="G314" s="178" t="s">
        <v>208</v>
      </c>
      <c r="H314" s="179">
        <v>134.16</v>
      </c>
      <c r="I314" s="180"/>
      <c r="J314" s="181">
        <f>ROUND(I314*H314,2)</f>
        <v>0</v>
      </c>
      <c r="K314" s="177" t="s">
        <v>173</v>
      </c>
      <c r="L314" s="36"/>
      <c r="M314" s="182" t="s">
        <v>1</v>
      </c>
      <c r="N314" s="183" t="s">
        <v>41</v>
      </c>
      <c r="O314" s="74"/>
      <c r="P314" s="184">
        <f>O314*H314</f>
        <v>0</v>
      </c>
      <c r="Q314" s="184">
        <v>0.00040000000000000002</v>
      </c>
      <c r="R314" s="184">
        <f>Q314*H314</f>
        <v>0.053664000000000003</v>
      </c>
      <c r="S314" s="184">
        <v>0</v>
      </c>
      <c r="T314" s="18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6" t="s">
        <v>94</v>
      </c>
      <c r="AT314" s="186" t="s">
        <v>154</v>
      </c>
      <c r="AU314" s="186" t="s">
        <v>85</v>
      </c>
      <c r="AY314" s="16" t="s">
        <v>153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6" t="s">
        <v>83</v>
      </c>
      <c r="BK314" s="187">
        <f>ROUND(I314*H314,2)</f>
        <v>0</v>
      </c>
      <c r="BL314" s="16" t="s">
        <v>94</v>
      </c>
      <c r="BM314" s="186" t="s">
        <v>2150</v>
      </c>
    </row>
    <row r="315" s="13" customFormat="1">
      <c r="A315" s="13"/>
      <c r="B315" s="195"/>
      <c r="C315" s="13"/>
      <c r="D315" s="196" t="s">
        <v>201</v>
      </c>
      <c r="E315" s="197" t="s">
        <v>1</v>
      </c>
      <c r="F315" s="198" t="s">
        <v>2141</v>
      </c>
      <c r="G315" s="13"/>
      <c r="H315" s="199">
        <v>134.16</v>
      </c>
      <c r="I315" s="200"/>
      <c r="J315" s="13"/>
      <c r="K315" s="13"/>
      <c r="L315" s="195"/>
      <c r="M315" s="201"/>
      <c r="N315" s="202"/>
      <c r="O315" s="202"/>
      <c r="P315" s="202"/>
      <c r="Q315" s="202"/>
      <c r="R315" s="202"/>
      <c r="S315" s="202"/>
      <c r="T315" s="20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7" t="s">
        <v>201</v>
      </c>
      <c r="AU315" s="197" t="s">
        <v>85</v>
      </c>
      <c r="AV315" s="13" t="s">
        <v>85</v>
      </c>
      <c r="AW315" s="13" t="s">
        <v>32</v>
      </c>
      <c r="AX315" s="13" t="s">
        <v>83</v>
      </c>
      <c r="AY315" s="197" t="s">
        <v>153</v>
      </c>
    </row>
    <row r="316" s="2" customFormat="1" ht="44.25" customHeight="1">
      <c r="A316" s="35"/>
      <c r="B316" s="174"/>
      <c r="C316" s="204" t="s">
        <v>758</v>
      </c>
      <c r="D316" s="204" t="s">
        <v>420</v>
      </c>
      <c r="E316" s="205" t="s">
        <v>818</v>
      </c>
      <c r="F316" s="206" t="s">
        <v>819</v>
      </c>
      <c r="G316" s="207" t="s">
        <v>208</v>
      </c>
      <c r="H316" s="208">
        <v>154.28399999999999</v>
      </c>
      <c r="I316" s="209"/>
      <c r="J316" s="210">
        <f>ROUND(I316*H316,2)</f>
        <v>0</v>
      </c>
      <c r="K316" s="206" t="s">
        <v>173</v>
      </c>
      <c r="L316" s="211"/>
      <c r="M316" s="212" t="s">
        <v>1</v>
      </c>
      <c r="N316" s="213" t="s">
        <v>41</v>
      </c>
      <c r="O316" s="74"/>
      <c r="P316" s="184">
        <f>O316*H316</f>
        <v>0</v>
      </c>
      <c r="Q316" s="184">
        <v>0.0054000000000000003</v>
      </c>
      <c r="R316" s="184">
        <f>Q316*H316</f>
        <v>0.83313360000000003</v>
      </c>
      <c r="S316" s="184">
        <v>0</v>
      </c>
      <c r="T316" s="18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6" t="s">
        <v>347</v>
      </c>
      <c r="AT316" s="186" t="s">
        <v>420</v>
      </c>
      <c r="AU316" s="186" t="s">
        <v>85</v>
      </c>
      <c r="AY316" s="16" t="s">
        <v>153</v>
      </c>
      <c r="BE316" s="187">
        <f>IF(N316="základní",J316,0)</f>
        <v>0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6" t="s">
        <v>83</v>
      </c>
      <c r="BK316" s="187">
        <f>ROUND(I316*H316,2)</f>
        <v>0</v>
      </c>
      <c r="BL316" s="16" t="s">
        <v>94</v>
      </c>
      <c r="BM316" s="186" t="s">
        <v>2151</v>
      </c>
    </row>
    <row r="317" s="13" customFormat="1">
      <c r="A317" s="13"/>
      <c r="B317" s="195"/>
      <c r="C317" s="13"/>
      <c r="D317" s="196" t="s">
        <v>201</v>
      </c>
      <c r="E317" s="13"/>
      <c r="F317" s="198" t="s">
        <v>2152</v>
      </c>
      <c r="G317" s="13"/>
      <c r="H317" s="199">
        <v>154.28399999999999</v>
      </c>
      <c r="I317" s="200"/>
      <c r="J317" s="13"/>
      <c r="K317" s="13"/>
      <c r="L317" s="195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7" t="s">
        <v>201</v>
      </c>
      <c r="AU317" s="197" t="s">
        <v>85</v>
      </c>
      <c r="AV317" s="13" t="s">
        <v>85</v>
      </c>
      <c r="AW317" s="13" t="s">
        <v>3</v>
      </c>
      <c r="AX317" s="13" t="s">
        <v>83</v>
      </c>
      <c r="AY317" s="197" t="s">
        <v>153</v>
      </c>
    </row>
    <row r="318" s="2" customFormat="1" ht="24.15" customHeight="1">
      <c r="A318" s="35"/>
      <c r="B318" s="174"/>
      <c r="C318" s="175" t="s">
        <v>763</v>
      </c>
      <c r="D318" s="175" t="s">
        <v>154</v>
      </c>
      <c r="E318" s="176" t="s">
        <v>2153</v>
      </c>
      <c r="F318" s="177" t="s">
        <v>2154</v>
      </c>
      <c r="G318" s="178" t="s">
        <v>208</v>
      </c>
      <c r="H318" s="179">
        <v>45.799999999999997</v>
      </c>
      <c r="I318" s="180"/>
      <c r="J318" s="181">
        <f>ROUND(I318*H318,2)</f>
        <v>0</v>
      </c>
      <c r="K318" s="177" t="s">
        <v>173</v>
      </c>
      <c r="L318" s="36"/>
      <c r="M318" s="182" t="s">
        <v>1</v>
      </c>
      <c r="N318" s="183" t="s">
        <v>41</v>
      </c>
      <c r="O318" s="74"/>
      <c r="P318" s="184">
        <f>O318*H318</f>
        <v>0</v>
      </c>
      <c r="Q318" s="184">
        <v>0.00040000000000000002</v>
      </c>
      <c r="R318" s="184">
        <f>Q318*H318</f>
        <v>0.018319999999999999</v>
      </c>
      <c r="S318" s="184">
        <v>0</v>
      </c>
      <c r="T318" s="18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6" t="s">
        <v>94</v>
      </c>
      <c r="AT318" s="186" t="s">
        <v>154</v>
      </c>
      <c r="AU318" s="186" t="s">
        <v>85</v>
      </c>
      <c r="AY318" s="16" t="s">
        <v>153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6" t="s">
        <v>83</v>
      </c>
      <c r="BK318" s="187">
        <f>ROUND(I318*H318,2)</f>
        <v>0</v>
      </c>
      <c r="BL318" s="16" t="s">
        <v>94</v>
      </c>
      <c r="BM318" s="186" t="s">
        <v>2155</v>
      </c>
    </row>
    <row r="319" s="2" customFormat="1" ht="44.25" customHeight="1">
      <c r="A319" s="35"/>
      <c r="B319" s="174"/>
      <c r="C319" s="204" t="s">
        <v>768</v>
      </c>
      <c r="D319" s="204" t="s">
        <v>420</v>
      </c>
      <c r="E319" s="205" t="s">
        <v>818</v>
      </c>
      <c r="F319" s="206" t="s">
        <v>819</v>
      </c>
      <c r="G319" s="207" t="s">
        <v>208</v>
      </c>
      <c r="H319" s="208">
        <v>55.921999999999997</v>
      </c>
      <c r="I319" s="209"/>
      <c r="J319" s="210">
        <f>ROUND(I319*H319,2)</f>
        <v>0</v>
      </c>
      <c r="K319" s="206" t="s">
        <v>173</v>
      </c>
      <c r="L319" s="211"/>
      <c r="M319" s="212" t="s">
        <v>1</v>
      </c>
      <c r="N319" s="213" t="s">
        <v>41</v>
      </c>
      <c r="O319" s="74"/>
      <c r="P319" s="184">
        <f>O319*H319</f>
        <v>0</v>
      </c>
      <c r="Q319" s="184">
        <v>0.0054000000000000003</v>
      </c>
      <c r="R319" s="184">
        <f>Q319*H319</f>
        <v>0.30197879999999999</v>
      </c>
      <c r="S319" s="184">
        <v>0</v>
      </c>
      <c r="T319" s="18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6" t="s">
        <v>347</v>
      </c>
      <c r="AT319" s="186" t="s">
        <v>420</v>
      </c>
      <c r="AU319" s="186" t="s">
        <v>85</v>
      </c>
      <c r="AY319" s="16" t="s">
        <v>153</v>
      </c>
      <c r="BE319" s="187">
        <f>IF(N319="základní",J319,0)</f>
        <v>0</v>
      </c>
      <c r="BF319" s="187">
        <f>IF(N319="snížená",J319,0)</f>
        <v>0</v>
      </c>
      <c r="BG319" s="187">
        <f>IF(N319="zákl. přenesená",J319,0)</f>
        <v>0</v>
      </c>
      <c r="BH319" s="187">
        <f>IF(N319="sníž. přenesená",J319,0)</f>
        <v>0</v>
      </c>
      <c r="BI319" s="187">
        <f>IF(N319="nulová",J319,0)</f>
        <v>0</v>
      </c>
      <c r="BJ319" s="16" t="s">
        <v>83</v>
      </c>
      <c r="BK319" s="187">
        <f>ROUND(I319*H319,2)</f>
        <v>0</v>
      </c>
      <c r="BL319" s="16" t="s">
        <v>94</v>
      </c>
      <c r="BM319" s="186" t="s">
        <v>2156</v>
      </c>
    </row>
    <row r="320" s="13" customFormat="1">
      <c r="A320" s="13"/>
      <c r="B320" s="195"/>
      <c r="C320" s="13"/>
      <c r="D320" s="196" t="s">
        <v>201</v>
      </c>
      <c r="E320" s="13"/>
      <c r="F320" s="198" t="s">
        <v>2157</v>
      </c>
      <c r="G320" s="13"/>
      <c r="H320" s="199">
        <v>55.921999999999997</v>
      </c>
      <c r="I320" s="200"/>
      <c r="J320" s="13"/>
      <c r="K320" s="13"/>
      <c r="L320" s="195"/>
      <c r="M320" s="201"/>
      <c r="N320" s="202"/>
      <c r="O320" s="202"/>
      <c r="P320" s="202"/>
      <c r="Q320" s="202"/>
      <c r="R320" s="202"/>
      <c r="S320" s="202"/>
      <c r="T320" s="20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7" t="s">
        <v>201</v>
      </c>
      <c r="AU320" s="197" t="s">
        <v>85</v>
      </c>
      <c r="AV320" s="13" t="s">
        <v>85</v>
      </c>
      <c r="AW320" s="13" t="s">
        <v>3</v>
      </c>
      <c r="AX320" s="13" t="s">
        <v>83</v>
      </c>
      <c r="AY320" s="197" t="s">
        <v>153</v>
      </c>
    </row>
    <row r="321" s="2" customFormat="1" ht="24.15" customHeight="1">
      <c r="A321" s="35"/>
      <c r="B321" s="174"/>
      <c r="C321" s="175" t="s">
        <v>773</v>
      </c>
      <c r="D321" s="175" t="s">
        <v>154</v>
      </c>
      <c r="E321" s="176" t="s">
        <v>829</v>
      </c>
      <c r="F321" s="177" t="s">
        <v>830</v>
      </c>
      <c r="G321" s="178" t="s">
        <v>831</v>
      </c>
      <c r="H321" s="214"/>
      <c r="I321" s="180"/>
      <c r="J321" s="181">
        <f>ROUND(I321*H321,2)</f>
        <v>0</v>
      </c>
      <c r="K321" s="177" t="s">
        <v>173</v>
      </c>
      <c r="L321" s="36"/>
      <c r="M321" s="182" t="s">
        <v>1</v>
      </c>
      <c r="N321" s="183" t="s">
        <v>41</v>
      </c>
      <c r="O321" s="74"/>
      <c r="P321" s="184">
        <f>O321*H321</f>
        <v>0</v>
      </c>
      <c r="Q321" s="184">
        <v>0</v>
      </c>
      <c r="R321" s="184">
        <f>Q321*H321</f>
        <v>0</v>
      </c>
      <c r="S321" s="184">
        <v>0</v>
      </c>
      <c r="T321" s="18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6" t="s">
        <v>94</v>
      </c>
      <c r="AT321" s="186" t="s">
        <v>154</v>
      </c>
      <c r="AU321" s="186" t="s">
        <v>85</v>
      </c>
      <c r="AY321" s="16" t="s">
        <v>153</v>
      </c>
      <c r="BE321" s="187">
        <f>IF(N321="základní",J321,0)</f>
        <v>0</v>
      </c>
      <c r="BF321" s="187">
        <f>IF(N321="snížená",J321,0)</f>
        <v>0</v>
      </c>
      <c r="BG321" s="187">
        <f>IF(N321="zákl. přenesená",J321,0)</f>
        <v>0</v>
      </c>
      <c r="BH321" s="187">
        <f>IF(N321="sníž. přenesená",J321,0)</f>
        <v>0</v>
      </c>
      <c r="BI321" s="187">
        <f>IF(N321="nulová",J321,0)</f>
        <v>0</v>
      </c>
      <c r="BJ321" s="16" t="s">
        <v>83</v>
      </c>
      <c r="BK321" s="187">
        <f>ROUND(I321*H321,2)</f>
        <v>0</v>
      </c>
      <c r="BL321" s="16" t="s">
        <v>94</v>
      </c>
      <c r="BM321" s="186" t="s">
        <v>2158</v>
      </c>
    </row>
    <row r="322" s="12" customFormat="1" ht="22.8" customHeight="1">
      <c r="A322" s="12"/>
      <c r="B322" s="163"/>
      <c r="C322" s="12"/>
      <c r="D322" s="164" t="s">
        <v>75</v>
      </c>
      <c r="E322" s="188" t="s">
        <v>272</v>
      </c>
      <c r="F322" s="188" t="s">
        <v>273</v>
      </c>
      <c r="G322" s="12"/>
      <c r="H322" s="12"/>
      <c r="I322" s="166"/>
      <c r="J322" s="189">
        <f>BK322</f>
        <v>0</v>
      </c>
      <c r="K322" s="12"/>
      <c r="L322" s="163"/>
      <c r="M322" s="168"/>
      <c r="N322" s="169"/>
      <c r="O322" s="169"/>
      <c r="P322" s="170">
        <f>SUM(P323:P338)</f>
        <v>0</v>
      </c>
      <c r="Q322" s="169"/>
      <c r="R322" s="170">
        <f>SUM(R323:R338)</f>
        <v>1.0527294599999999</v>
      </c>
      <c r="S322" s="169"/>
      <c r="T322" s="171">
        <f>SUM(T323:T338)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64" t="s">
        <v>85</v>
      </c>
      <c r="AT322" s="172" t="s">
        <v>75</v>
      </c>
      <c r="AU322" s="172" t="s">
        <v>83</v>
      </c>
      <c r="AY322" s="164" t="s">
        <v>153</v>
      </c>
      <c r="BK322" s="173">
        <f>SUM(BK323:BK338)</f>
        <v>0</v>
      </c>
    </row>
    <row r="323" s="2" customFormat="1" ht="37.8" customHeight="1">
      <c r="A323" s="35"/>
      <c r="B323" s="174"/>
      <c r="C323" s="175" t="s">
        <v>779</v>
      </c>
      <c r="D323" s="175" t="s">
        <v>154</v>
      </c>
      <c r="E323" s="176" t="s">
        <v>859</v>
      </c>
      <c r="F323" s="177" t="s">
        <v>860</v>
      </c>
      <c r="G323" s="178" t="s">
        <v>322</v>
      </c>
      <c r="H323" s="179">
        <v>23.780000000000001</v>
      </c>
      <c r="I323" s="180"/>
      <c r="J323" s="181">
        <f>ROUND(I323*H323,2)</f>
        <v>0</v>
      </c>
      <c r="K323" s="177" t="s">
        <v>173</v>
      </c>
      <c r="L323" s="36"/>
      <c r="M323" s="182" t="s">
        <v>1</v>
      </c>
      <c r="N323" s="183" t="s">
        <v>41</v>
      </c>
      <c r="O323" s="74"/>
      <c r="P323" s="184">
        <f>O323*H323</f>
        <v>0</v>
      </c>
      <c r="Q323" s="184">
        <v>0.0011999999999999999</v>
      </c>
      <c r="R323" s="184">
        <f>Q323*H323</f>
        <v>0.028535999999999999</v>
      </c>
      <c r="S323" s="184">
        <v>0</v>
      </c>
      <c r="T323" s="18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6" t="s">
        <v>94</v>
      </c>
      <c r="AT323" s="186" t="s">
        <v>154</v>
      </c>
      <c r="AU323" s="186" t="s">
        <v>85</v>
      </c>
      <c r="AY323" s="16" t="s">
        <v>153</v>
      </c>
      <c r="BE323" s="187">
        <f>IF(N323="základní",J323,0)</f>
        <v>0</v>
      </c>
      <c r="BF323" s="187">
        <f>IF(N323="snížená",J323,0)</f>
        <v>0</v>
      </c>
      <c r="BG323" s="187">
        <f>IF(N323="zákl. přenesená",J323,0)</f>
        <v>0</v>
      </c>
      <c r="BH323" s="187">
        <f>IF(N323="sníž. přenesená",J323,0)</f>
        <v>0</v>
      </c>
      <c r="BI323" s="187">
        <f>IF(N323="nulová",J323,0)</f>
        <v>0</v>
      </c>
      <c r="BJ323" s="16" t="s">
        <v>83</v>
      </c>
      <c r="BK323" s="187">
        <f>ROUND(I323*H323,2)</f>
        <v>0</v>
      </c>
      <c r="BL323" s="16" t="s">
        <v>94</v>
      </c>
      <c r="BM323" s="186" t="s">
        <v>2159</v>
      </c>
    </row>
    <row r="324" s="13" customFormat="1">
      <c r="A324" s="13"/>
      <c r="B324" s="195"/>
      <c r="C324" s="13"/>
      <c r="D324" s="196" t="s">
        <v>201</v>
      </c>
      <c r="E324" s="197" t="s">
        <v>1</v>
      </c>
      <c r="F324" s="198" t="s">
        <v>2160</v>
      </c>
      <c r="G324" s="13"/>
      <c r="H324" s="199">
        <v>23.780000000000001</v>
      </c>
      <c r="I324" s="200"/>
      <c r="J324" s="13"/>
      <c r="K324" s="13"/>
      <c r="L324" s="195"/>
      <c r="M324" s="201"/>
      <c r="N324" s="202"/>
      <c r="O324" s="202"/>
      <c r="P324" s="202"/>
      <c r="Q324" s="202"/>
      <c r="R324" s="202"/>
      <c r="S324" s="202"/>
      <c r="T324" s="20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7" t="s">
        <v>201</v>
      </c>
      <c r="AU324" s="197" t="s">
        <v>85</v>
      </c>
      <c r="AV324" s="13" t="s">
        <v>85</v>
      </c>
      <c r="AW324" s="13" t="s">
        <v>32</v>
      </c>
      <c r="AX324" s="13" t="s">
        <v>83</v>
      </c>
      <c r="AY324" s="197" t="s">
        <v>153</v>
      </c>
    </row>
    <row r="325" s="2" customFormat="1" ht="33" customHeight="1">
      <c r="A325" s="35"/>
      <c r="B325" s="174"/>
      <c r="C325" s="175" t="s">
        <v>785</v>
      </c>
      <c r="D325" s="175" t="s">
        <v>154</v>
      </c>
      <c r="E325" s="176" t="s">
        <v>2161</v>
      </c>
      <c r="F325" s="177" t="s">
        <v>2162</v>
      </c>
      <c r="G325" s="178" t="s">
        <v>322</v>
      </c>
      <c r="H325" s="179">
        <v>28.600000000000001</v>
      </c>
      <c r="I325" s="180"/>
      <c r="J325" s="181">
        <f>ROUND(I325*H325,2)</f>
        <v>0</v>
      </c>
      <c r="K325" s="177" t="s">
        <v>173</v>
      </c>
      <c r="L325" s="36"/>
      <c r="M325" s="182" t="s">
        <v>1</v>
      </c>
      <c r="N325" s="183" t="s">
        <v>41</v>
      </c>
      <c r="O325" s="74"/>
      <c r="P325" s="184">
        <f>O325*H325</f>
        <v>0</v>
      </c>
      <c r="Q325" s="184">
        <v>0.0015</v>
      </c>
      <c r="R325" s="184">
        <f>Q325*H325</f>
        <v>0.042900000000000001</v>
      </c>
      <c r="S325" s="184">
        <v>0</v>
      </c>
      <c r="T325" s="18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6" t="s">
        <v>94</v>
      </c>
      <c r="AT325" s="186" t="s">
        <v>154</v>
      </c>
      <c r="AU325" s="186" t="s">
        <v>85</v>
      </c>
      <c r="AY325" s="16" t="s">
        <v>153</v>
      </c>
      <c r="BE325" s="187">
        <f>IF(N325="základní",J325,0)</f>
        <v>0</v>
      </c>
      <c r="BF325" s="187">
        <f>IF(N325="snížená",J325,0)</f>
        <v>0</v>
      </c>
      <c r="BG325" s="187">
        <f>IF(N325="zákl. přenesená",J325,0)</f>
        <v>0</v>
      </c>
      <c r="BH325" s="187">
        <f>IF(N325="sníž. přenesená",J325,0)</f>
        <v>0</v>
      </c>
      <c r="BI325" s="187">
        <f>IF(N325="nulová",J325,0)</f>
        <v>0</v>
      </c>
      <c r="BJ325" s="16" t="s">
        <v>83</v>
      </c>
      <c r="BK325" s="187">
        <f>ROUND(I325*H325,2)</f>
        <v>0</v>
      </c>
      <c r="BL325" s="16" t="s">
        <v>94</v>
      </c>
      <c r="BM325" s="186" t="s">
        <v>2163</v>
      </c>
    </row>
    <row r="326" s="13" customFormat="1">
      <c r="A326" s="13"/>
      <c r="B326" s="195"/>
      <c r="C326" s="13"/>
      <c r="D326" s="196" t="s">
        <v>201</v>
      </c>
      <c r="E326" s="197" t="s">
        <v>1</v>
      </c>
      <c r="F326" s="198" t="s">
        <v>2164</v>
      </c>
      <c r="G326" s="13"/>
      <c r="H326" s="199">
        <v>15.4</v>
      </c>
      <c r="I326" s="200"/>
      <c r="J326" s="13"/>
      <c r="K326" s="13"/>
      <c r="L326" s="195"/>
      <c r="M326" s="201"/>
      <c r="N326" s="202"/>
      <c r="O326" s="202"/>
      <c r="P326" s="202"/>
      <c r="Q326" s="202"/>
      <c r="R326" s="202"/>
      <c r="S326" s="202"/>
      <c r="T326" s="20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7" t="s">
        <v>201</v>
      </c>
      <c r="AU326" s="197" t="s">
        <v>85</v>
      </c>
      <c r="AV326" s="13" t="s">
        <v>85</v>
      </c>
      <c r="AW326" s="13" t="s">
        <v>32</v>
      </c>
      <c r="AX326" s="13" t="s">
        <v>76</v>
      </c>
      <c r="AY326" s="197" t="s">
        <v>153</v>
      </c>
    </row>
    <row r="327" s="13" customFormat="1">
      <c r="A327" s="13"/>
      <c r="B327" s="195"/>
      <c r="C327" s="13"/>
      <c r="D327" s="196" t="s">
        <v>201</v>
      </c>
      <c r="E327" s="197" t="s">
        <v>1</v>
      </c>
      <c r="F327" s="198" t="s">
        <v>2165</v>
      </c>
      <c r="G327" s="13"/>
      <c r="H327" s="199">
        <v>13.199999999999999</v>
      </c>
      <c r="I327" s="200"/>
      <c r="J327" s="13"/>
      <c r="K327" s="13"/>
      <c r="L327" s="195"/>
      <c r="M327" s="201"/>
      <c r="N327" s="202"/>
      <c r="O327" s="202"/>
      <c r="P327" s="202"/>
      <c r="Q327" s="202"/>
      <c r="R327" s="202"/>
      <c r="S327" s="202"/>
      <c r="T327" s="20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7" t="s">
        <v>201</v>
      </c>
      <c r="AU327" s="197" t="s">
        <v>85</v>
      </c>
      <c r="AV327" s="13" t="s">
        <v>85</v>
      </c>
      <c r="AW327" s="13" t="s">
        <v>32</v>
      </c>
      <c r="AX327" s="13" t="s">
        <v>76</v>
      </c>
      <c r="AY327" s="197" t="s">
        <v>153</v>
      </c>
    </row>
    <row r="328" s="2" customFormat="1" ht="24.15" customHeight="1">
      <c r="A328" s="35"/>
      <c r="B328" s="174"/>
      <c r="C328" s="175" t="s">
        <v>788</v>
      </c>
      <c r="D328" s="175" t="s">
        <v>154</v>
      </c>
      <c r="E328" s="176" t="s">
        <v>2166</v>
      </c>
      <c r="F328" s="177" t="s">
        <v>2167</v>
      </c>
      <c r="G328" s="178" t="s">
        <v>208</v>
      </c>
      <c r="H328" s="179">
        <v>171.40199999999999</v>
      </c>
      <c r="I328" s="180"/>
      <c r="J328" s="181">
        <f>ROUND(I328*H328,2)</f>
        <v>0</v>
      </c>
      <c r="K328" s="177" t="s">
        <v>173</v>
      </c>
      <c r="L328" s="36"/>
      <c r="M328" s="182" t="s">
        <v>1</v>
      </c>
      <c r="N328" s="183" t="s">
        <v>41</v>
      </c>
      <c r="O328" s="74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6" t="s">
        <v>94</v>
      </c>
      <c r="AT328" s="186" t="s">
        <v>154</v>
      </c>
      <c r="AU328" s="186" t="s">
        <v>85</v>
      </c>
      <c r="AY328" s="16" t="s">
        <v>153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6" t="s">
        <v>83</v>
      </c>
      <c r="BK328" s="187">
        <f>ROUND(I328*H328,2)</f>
        <v>0</v>
      </c>
      <c r="BL328" s="16" t="s">
        <v>94</v>
      </c>
      <c r="BM328" s="186" t="s">
        <v>2168</v>
      </c>
    </row>
    <row r="329" s="13" customFormat="1">
      <c r="A329" s="13"/>
      <c r="B329" s="195"/>
      <c r="C329" s="13"/>
      <c r="D329" s="196" t="s">
        <v>201</v>
      </c>
      <c r="E329" s="197" t="s">
        <v>1</v>
      </c>
      <c r="F329" s="198" t="s">
        <v>2169</v>
      </c>
      <c r="G329" s="13"/>
      <c r="H329" s="199">
        <v>101.178</v>
      </c>
      <c r="I329" s="200"/>
      <c r="J329" s="13"/>
      <c r="K329" s="13"/>
      <c r="L329" s="195"/>
      <c r="M329" s="201"/>
      <c r="N329" s="202"/>
      <c r="O329" s="202"/>
      <c r="P329" s="202"/>
      <c r="Q329" s="202"/>
      <c r="R329" s="202"/>
      <c r="S329" s="202"/>
      <c r="T329" s="20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7" t="s">
        <v>201</v>
      </c>
      <c r="AU329" s="197" t="s">
        <v>85</v>
      </c>
      <c r="AV329" s="13" t="s">
        <v>85</v>
      </c>
      <c r="AW329" s="13" t="s">
        <v>32</v>
      </c>
      <c r="AX329" s="13" t="s">
        <v>76</v>
      </c>
      <c r="AY329" s="197" t="s">
        <v>153</v>
      </c>
    </row>
    <row r="330" s="13" customFormat="1">
      <c r="A330" s="13"/>
      <c r="B330" s="195"/>
      <c r="C330" s="13"/>
      <c r="D330" s="196" t="s">
        <v>201</v>
      </c>
      <c r="E330" s="197" t="s">
        <v>1</v>
      </c>
      <c r="F330" s="198" t="s">
        <v>2170</v>
      </c>
      <c r="G330" s="13"/>
      <c r="H330" s="199">
        <v>70.224000000000004</v>
      </c>
      <c r="I330" s="200"/>
      <c r="J330" s="13"/>
      <c r="K330" s="13"/>
      <c r="L330" s="195"/>
      <c r="M330" s="201"/>
      <c r="N330" s="202"/>
      <c r="O330" s="202"/>
      <c r="P330" s="202"/>
      <c r="Q330" s="202"/>
      <c r="R330" s="202"/>
      <c r="S330" s="202"/>
      <c r="T330" s="20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7" t="s">
        <v>201</v>
      </c>
      <c r="AU330" s="197" t="s">
        <v>85</v>
      </c>
      <c r="AV330" s="13" t="s">
        <v>85</v>
      </c>
      <c r="AW330" s="13" t="s">
        <v>32</v>
      </c>
      <c r="AX330" s="13" t="s">
        <v>76</v>
      </c>
      <c r="AY330" s="197" t="s">
        <v>153</v>
      </c>
    </row>
    <row r="331" s="2" customFormat="1" ht="55.5" customHeight="1">
      <c r="A331" s="35"/>
      <c r="B331" s="174"/>
      <c r="C331" s="204" t="s">
        <v>792</v>
      </c>
      <c r="D331" s="204" t="s">
        <v>420</v>
      </c>
      <c r="E331" s="205" t="s">
        <v>2171</v>
      </c>
      <c r="F331" s="206" t="s">
        <v>2172</v>
      </c>
      <c r="G331" s="207" t="s">
        <v>208</v>
      </c>
      <c r="H331" s="208">
        <v>199.76900000000001</v>
      </c>
      <c r="I331" s="209"/>
      <c r="J331" s="210">
        <f>ROUND(I331*H331,2)</f>
        <v>0</v>
      </c>
      <c r="K331" s="206" t="s">
        <v>173</v>
      </c>
      <c r="L331" s="211"/>
      <c r="M331" s="212" t="s">
        <v>1</v>
      </c>
      <c r="N331" s="213" t="s">
        <v>41</v>
      </c>
      <c r="O331" s="74"/>
      <c r="P331" s="184">
        <f>O331*H331</f>
        <v>0</v>
      </c>
      <c r="Q331" s="184">
        <v>0.0023</v>
      </c>
      <c r="R331" s="184">
        <f>Q331*H331</f>
        <v>0.45946870000000001</v>
      </c>
      <c r="S331" s="184">
        <v>0</v>
      </c>
      <c r="T331" s="18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6" t="s">
        <v>347</v>
      </c>
      <c r="AT331" s="186" t="s">
        <v>420</v>
      </c>
      <c r="AU331" s="186" t="s">
        <v>85</v>
      </c>
      <c r="AY331" s="16" t="s">
        <v>153</v>
      </c>
      <c r="BE331" s="187">
        <f>IF(N331="základní",J331,0)</f>
        <v>0</v>
      </c>
      <c r="BF331" s="187">
        <f>IF(N331="snížená",J331,0)</f>
        <v>0</v>
      </c>
      <c r="BG331" s="187">
        <f>IF(N331="zákl. přenesená",J331,0)</f>
        <v>0</v>
      </c>
      <c r="BH331" s="187">
        <f>IF(N331="sníž. přenesená",J331,0)</f>
        <v>0</v>
      </c>
      <c r="BI331" s="187">
        <f>IF(N331="nulová",J331,0)</f>
        <v>0</v>
      </c>
      <c r="BJ331" s="16" t="s">
        <v>83</v>
      </c>
      <c r="BK331" s="187">
        <f>ROUND(I331*H331,2)</f>
        <v>0</v>
      </c>
      <c r="BL331" s="16" t="s">
        <v>94</v>
      </c>
      <c r="BM331" s="186" t="s">
        <v>2173</v>
      </c>
    </row>
    <row r="332" s="13" customFormat="1">
      <c r="A332" s="13"/>
      <c r="B332" s="195"/>
      <c r="C332" s="13"/>
      <c r="D332" s="196" t="s">
        <v>201</v>
      </c>
      <c r="E332" s="13"/>
      <c r="F332" s="198" t="s">
        <v>2174</v>
      </c>
      <c r="G332" s="13"/>
      <c r="H332" s="199">
        <v>199.76900000000001</v>
      </c>
      <c r="I332" s="200"/>
      <c r="J332" s="13"/>
      <c r="K332" s="13"/>
      <c r="L332" s="195"/>
      <c r="M332" s="201"/>
      <c r="N332" s="202"/>
      <c r="O332" s="202"/>
      <c r="P332" s="202"/>
      <c r="Q332" s="202"/>
      <c r="R332" s="202"/>
      <c r="S332" s="202"/>
      <c r="T332" s="20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7" t="s">
        <v>201</v>
      </c>
      <c r="AU332" s="197" t="s">
        <v>85</v>
      </c>
      <c r="AV332" s="13" t="s">
        <v>85</v>
      </c>
      <c r="AW332" s="13" t="s">
        <v>3</v>
      </c>
      <c r="AX332" s="13" t="s">
        <v>83</v>
      </c>
      <c r="AY332" s="197" t="s">
        <v>153</v>
      </c>
    </row>
    <row r="333" s="2" customFormat="1" ht="24.15" customHeight="1">
      <c r="A333" s="35"/>
      <c r="B333" s="174"/>
      <c r="C333" s="175" t="s">
        <v>796</v>
      </c>
      <c r="D333" s="175" t="s">
        <v>154</v>
      </c>
      <c r="E333" s="176" t="s">
        <v>2175</v>
      </c>
      <c r="F333" s="177" t="s">
        <v>2176</v>
      </c>
      <c r="G333" s="178" t="s">
        <v>208</v>
      </c>
      <c r="H333" s="179">
        <v>171.40199999999999</v>
      </c>
      <c r="I333" s="180"/>
      <c r="J333" s="181">
        <f>ROUND(I333*H333,2)</f>
        <v>0</v>
      </c>
      <c r="K333" s="177" t="s">
        <v>173</v>
      </c>
      <c r="L333" s="36"/>
      <c r="M333" s="182" t="s">
        <v>1</v>
      </c>
      <c r="N333" s="183" t="s">
        <v>41</v>
      </c>
      <c r="O333" s="74"/>
      <c r="P333" s="184">
        <f>O333*H333</f>
        <v>0</v>
      </c>
      <c r="Q333" s="184">
        <v>0.00083000000000000001</v>
      </c>
      <c r="R333" s="184">
        <f>Q333*H333</f>
        <v>0.14226365999999999</v>
      </c>
      <c r="S333" s="184">
        <v>0</v>
      </c>
      <c r="T333" s="18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6" t="s">
        <v>94</v>
      </c>
      <c r="AT333" s="186" t="s">
        <v>154</v>
      </c>
      <c r="AU333" s="186" t="s">
        <v>85</v>
      </c>
      <c r="AY333" s="16" t="s">
        <v>153</v>
      </c>
      <c r="BE333" s="187">
        <f>IF(N333="základní",J333,0)</f>
        <v>0</v>
      </c>
      <c r="BF333" s="187">
        <f>IF(N333="snížená",J333,0)</f>
        <v>0</v>
      </c>
      <c r="BG333" s="187">
        <f>IF(N333="zákl. přenesená",J333,0)</f>
        <v>0</v>
      </c>
      <c r="BH333" s="187">
        <f>IF(N333="sníž. přenesená",J333,0)</f>
        <v>0</v>
      </c>
      <c r="BI333" s="187">
        <f>IF(N333="nulová",J333,0)</f>
        <v>0</v>
      </c>
      <c r="BJ333" s="16" t="s">
        <v>83</v>
      </c>
      <c r="BK333" s="187">
        <f>ROUND(I333*H333,2)</f>
        <v>0</v>
      </c>
      <c r="BL333" s="16" t="s">
        <v>94</v>
      </c>
      <c r="BM333" s="186" t="s">
        <v>2177</v>
      </c>
    </row>
    <row r="334" s="13" customFormat="1">
      <c r="A334" s="13"/>
      <c r="B334" s="195"/>
      <c r="C334" s="13"/>
      <c r="D334" s="196" t="s">
        <v>201</v>
      </c>
      <c r="E334" s="197" t="s">
        <v>1</v>
      </c>
      <c r="F334" s="198" t="s">
        <v>2169</v>
      </c>
      <c r="G334" s="13"/>
      <c r="H334" s="199">
        <v>101.178</v>
      </c>
      <c r="I334" s="200"/>
      <c r="J334" s="13"/>
      <c r="K334" s="13"/>
      <c r="L334" s="195"/>
      <c r="M334" s="201"/>
      <c r="N334" s="202"/>
      <c r="O334" s="202"/>
      <c r="P334" s="202"/>
      <c r="Q334" s="202"/>
      <c r="R334" s="202"/>
      <c r="S334" s="202"/>
      <c r="T334" s="20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7" t="s">
        <v>201</v>
      </c>
      <c r="AU334" s="197" t="s">
        <v>85</v>
      </c>
      <c r="AV334" s="13" t="s">
        <v>85</v>
      </c>
      <c r="AW334" s="13" t="s">
        <v>32</v>
      </c>
      <c r="AX334" s="13" t="s">
        <v>76</v>
      </c>
      <c r="AY334" s="197" t="s">
        <v>153</v>
      </c>
    </row>
    <row r="335" s="13" customFormat="1">
      <c r="A335" s="13"/>
      <c r="B335" s="195"/>
      <c r="C335" s="13"/>
      <c r="D335" s="196" t="s">
        <v>201</v>
      </c>
      <c r="E335" s="197" t="s">
        <v>1</v>
      </c>
      <c r="F335" s="198" t="s">
        <v>2170</v>
      </c>
      <c r="G335" s="13"/>
      <c r="H335" s="199">
        <v>70.224000000000004</v>
      </c>
      <c r="I335" s="200"/>
      <c r="J335" s="13"/>
      <c r="K335" s="13"/>
      <c r="L335" s="195"/>
      <c r="M335" s="201"/>
      <c r="N335" s="202"/>
      <c r="O335" s="202"/>
      <c r="P335" s="202"/>
      <c r="Q335" s="202"/>
      <c r="R335" s="202"/>
      <c r="S335" s="202"/>
      <c r="T335" s="20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7" t="s">
        <v>201</v>
      </c>
      <c r="AU335" s="197" t="s">
        <v>85</v>
      </c>
      <c r="AV335" s="13" t="s">
        <v>85</v>
      </c>
      <c r="AW335" s="13" t="s">
        <v>32</v>
      </c>
      <c r="AX335" s="13" t="s">
        <v>76</v>
      </c>
      <c r="AY335" s="197" t="s">
        <v>153</v>
      </c>
    </row>
    <row r="336" s="2" customFormat="1" ht="24.15" customHeight="1">
      <c r="A336" s="35"/>
      <c r="B336" s="174"/>
      <c r="C336" s="204" t="s">
        <v>802</v>
      </c>
      <c r="D336" s="204" t="s">
        <v>420</v>
      </c>
      <c r="E336" s="205" t="s">
        <v>2178</v>
      </c>
      <c r="F336" s="206" t="s">
        <v>2179</v>
      </c>
      <c r="G336" s="207" t="s">
        <v>208</v>
      </c>
      <c r="H336" s="208">
        <v>199.76900000000001</v>
      </c>
      <c r="I336" s="209"/>
      <c r="J336" s="210">
        <f>ROUND(I336*H336,2)</f>
        <v>0</v>
      </c>
      <c r="K336" s="206" t="s">
        <v>1</v>
      </c>
      <c r="L336" s="211"/>
      <c r="M336" s="212" t="s">
        <v>1</v>
      </c>
      <c r="N336" s="213" t="s">
        <v>41</v>
      </c>
      <c r="O336" s="74"/>
      <c r="P336" s="184">
        <f>O336*H336</f>
        <v>0</v>
      </c>
      <c r="Q336" s="184">
        <v>0.0019</v>
      </c>
      <c r="R336" s="184">
        <f>Q336*H336</f>
        <v>0.37956109999999998</v>
      </c>
      <c r="S336" s="184">
        <v>0</v>
      </c>
      <c r="T336" s="18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6" t="s">
        <v>347</v>
      </c>
      <c r="AT336" s="186" t="s">
        <v>420</v>
      </c>
      <c r="AU336" s="186" t="s">
        <v>85</v>
      </c>
      <c r="AY336" s="16" t="s">
        <v>153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6" t="s">
        <v>83</v>
      </c>
      <c r="BK336" s="187">
        <f>ROUND(I336*H336,2)</f>
        <v>0</v>
      </c>
      <c r="BL336" s="16" t="s">
        <v>94</v>
      </c>
      <c r="BM336" s="186" t="s">
        <v>2180</v>
      </c>
    </row>
    <row r="337" s="13" customFormat="1">
      <c r="A337" s="13"/>
      <c r="B337" s="195"/>
      <c r="C337" s="13"/>
      <c r="D337" s="196" t="s">
        <v>201</v>
      </c>
      <c r="E337" s="13"/>
      <c r="F337" s="198" t="s">
        <v>2174</v>
      </c>
      <c r="G337" s="13"/>
      <c r="H337" s="199">
        <v>199.76900000000001</v>
      </c>
      <c r="I337" s="200"/>
      <c r="J337" s="13"/>
      <c r="K337" s="13"/>
      <c r="L337" s="195"/>
      <c r="M337" s="201"/>
      <c r="N337" s="202"/>
      <c r="O337" s="202"/>
      <c r="P337" s="202"/>
      <c r="Q337" s="202"/>
      <c r="R337" s="202"/>
      <c r="S337" s="202"/>
      <c r="T337" s="20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7" t="s">
        <v>201</v>
      </c>
      <c r="AU337" s="197" t="s">
        <v>85</v>
      </c>
      <c r="AV337" s="13" t="s">
        <v>85</v>
      </c>
      <c r="AW337" s="13" t="s">
        <v>3</v>
      </c>
      <c r="AX337" s="13" t="s">
        <v>83</v>
      </c>
      <c r="AY337" s="197" t="s">
        <v>153</v>
      </c>
    </row>
    <row r="338" s="2" customFormat="1" ht="24.15" customHeight="1">
      <c r="A338" s="35"/>
      <c r="B338" s="174"/>
      <c r="C338" s="175" t="s">
        <v>807</v>
      </c>
      <c r="D338" s="175" t="s">
        <v>154</v>
      </c>
      <c r="E338" s="176" t="s">
        <v>895</v>
      </c>
      <c r="F338" s="177" t="s">
        <v>896</v>
      </c>
      <c r="G338" s="178" t="s">
        <v>831</v>
      </c>
      <c r="H338" s="214"/>
      <c r="I338" s="180"/>
      <c r="J338" s="181">
        <f>ROUND(I338*H338,2)</f>
        <v>0</v>
      </c>
      <c r="K338" s="177" t="s">
        <v>173</v>
      </c>
      <c r="L338" s="36"/>
      <c r="M338" s="182" t="s">
        <v>1</v>
      </c>
      <c r="N338" s="183" t="s">
        <v>41</v>
      </c>
      <c r="O338" s="74"/>
      <c r="P338" s="184">
        <f>O338*H338</f>
        <v>0</v>
      </c>
      <c r="Q338" s="184">
        <v>0</v>
      </c>
      <c r="R338" s="184">
        <f>Q338*H338</f>
        <v>0</v>
      </c>
      <c r="S338" s="184">
        <v>0</v>
      </c>
      <c r="T338" s="185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6" t="s">
        <v>94</v>
      </c>
      <c r="AT338" s="186" t="s">
        <v>154</v>
      </c>
      <c r="AU338" s="186" t="s">
        <v>85</v>
      </c>
      <c r="AY338" s="16" t="s">
        <v>153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6" t="s">
        <v>83</v>
      </c>
      <c r="BK338" s="187">
        <f>ROUND(I338*H338,2)</f>
        <v>0</v>
      </c>
      <c r="BL338" s="16" t="s">
        <v>94</v>
      </c>
      <c r="BM338" s="186" t="s">
        <v>2181</v>
      </c>
    </row>
    <row r="339" s="12" customFormat="1" ht="22.8" customHeight="1">
      <c r="A339" s="12"/>
      <c r="B339" s="163"/>
      <c r="C339" s="12"/>
      <c r="D339" s="164" t="s">
        <v>75</v>
      </c>
      <c r="E339" s="188" t="s">
        <v>898</v>
      </c>
      <c r="F339" s="188" t="s">
        <v>899</v>
      </c>
      <c r="G339" s="12"/>
      <c r="H339" s="12"/>
      <c r="I339" s="166"/>
      <c r="J339" s="189">
        <f>BK339</f>
        <v>0</v>
      </c>
      <c r="K339" s="12"/>
      <c r="L339" s="163"/>
      <c r="M339" s="168"/>
      <c r="N339" s="169"/>
      <c r="O339" s="169"/>
      <c r="P339" s="170">
        <f>SUM(P340:P362)</f>
        <v>0</v>
      </c>
      <c r="Q339" s="169"/>
      <c r="R339" s="170">
        <f>SUM(R340:R362)</f>
        <v>9.3862922399999995</v>
      </c>
      <c r="S339" s="169"/>
      <c r="T339" s="171">
        <f>SUM(T340:T362)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64" t="s">
        <v>85</v>
      </c>
      <c r="AT339" s="172" t="s">
        <v>75</v>
      </c>
      <c r="AU339" s="172" t="s">
        <v>83</v>
      </c>
      <c r="AY339" s="164" t="s">
        <v>153</v>
      </c>
      <c r="BK339" s="173">
        <f>SUM(BK340:BK362)</f>
        <v>0</v>
      </c>
    </row>
    <row r="340" s="2" customFormat="1" ht="24.15" customHeight="1">
      <c r="A340" s="35"/>
      <c r="B340" s="174"/>
      <c r="C340" s="175" t="s">
        <v>812</v>
      </c>
      <c r="D340" s="175" t="s">
        <v>154</v>
      </c>
      <c r="E340" s="176" t="s">
        <v>2182</v>
      </c>
      <c r="F340" s="177" t="s">
        <v>2183</v>
      </c>
      <c r="G340" s="178" t="s">
        <v>208</v>
      </c>
      <c r="H340" s="179">
        <v>225.25999999999999</v>
      </c>
      <c r="I340" s="180"/>
      <c r="J340" s="181">
        <f>ROUND(I340*H340,2)</f>
        <v>0</v>
      </c>
      <c r="K340" s="177" t="s">
        <v>173</v>
      </c>
      <c r="L340" s="36"/>
      <c r="M340" s="182" t="s">
        <v>1</v>
      </c>
      <c r="N340" s="183" t="s">
        <v>41</v>
      </c>
      <c r="O340" s="74"/>
      <c r="P340" s="184">
        <f>O340*H340</f>
        <v>0</v>
      </c>
      <c r="Q340" s="184">
        <v>0</v>
      </c>
      <c r="R340" s="184">
        <f>Q340*H340</f>
        <v>0</v>
      </c>
      <c r="S340" s="184">
        <v>0</v>
      </c>
      <c r="T340" s="18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6" t="s">
        <v>94</v>
      </c>
      <c r="AT340" s="186" t="s">
        <v>154</v>
      </c>
      <c r="AU340" s="186" t="s">
        <v>85</v>
      </c>
      <c r="AY340" s="16" t="s">
        <v>153</v>
      </c>
      <c r="BE340" s="187">
        <f>IF(N340="základní",J340,0)</f>
        <v>0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6" t="s">
        <v>83</v>
      </c>
      <c r="BK340" s="187">
        <f>ROUND(I340*H340,2)</f>
        <v>0</v>
      </c>
      <c r="BL340" s="16" t="s">
        <v>94</v>
      </c>
      <c r="BM340" s="186" t="s">
        <v>2184</v>
      </c>
    </row>
    <row r="341" s="13" customFormat="1">
      <c r="A341" s="13"/>
      <c r="B341" s="195"/>
      <c r="C341" s="13"/>
      <c r="D341" s="196" t="s">
        <v>201</v>
      </c>
      <c r="E341" s="197" t="s">
        <v>1</v>
      </c>
      <c r="F341" s="198" t="s">
        <v>2185</v>
      </c>
      <c r="G341" s="13"/>
      <c r="H341" s="199">
        <v>118.34</v>
      </c>
      <c r="I341" s="200"/>
      <c r="J341" s="13"/>
      <c r="K341" s="13"/>
      <c r="L341" s="195"/>
      <c r="M341" s="201"/>
      <c r="N341" s="202"/>
      <c r="O341" s="202"/>
      <c r="P341" s="202"/>
      <c r="Q341" s="202"/>
      <c r="R341" s="202"/>
      <c r="S341" s="202"/>
      <c r="T341" s="20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7" t="s">
        <v>201</v>
      </c>
      <c r="AU341" s="197" t="s">
        <v>85</v>
      </c>
      <c r="AV341" s="13" t="s">
        <v>85</v>
      </c>
      <c r="AW341" s="13" t="s">
        <v>32</v>
      </c>
      <c r="AX341" s="13" t="s">
        <v>76</v>
      </c>
      <c r="AY341" s="197" t="s">
        <v>153</v>
      </c>
    </row>
    <row r="342" s="13" customFormat="1">
      <c r="A342" s="13"/>
      <c r="B342" s="195"/>
      <c r="C342" s="13"/>
      <c r="D342" s="196" t="s">
        <v>201</v>
      </c>
      <c r="E342" s="197" t="s">
        <v>1</v>
      </c>
      <c r="F342" s="198" t="s">
        <v>2186</v>
      </c>
      <c r="G342" s="13"/>
      <c r="H342" s="199">
        <v>106.92</v>
      </c>
      <c r="I342" s="200"/>
      <c r="J342" s="13"/>
      <c r="K342" s="13"/>
      <c r="L342" s="195"/>
      <c r="M342" s="201"/>
      <c r="N342" s="202"/>
      <c r="O342" s="202"/>
      <c r="P342" s="202"/>
      <c r="Q342" s="202"/>
      <c r="R342" s="202"/>
      <c r="S342" s="202"/>
      <c r="T342" s="20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7" t="s">
        <v>201</v>
      </c>
      <c r="AU342" s="197" t="s">
        <v>85</v>
      </c>
      <c r="AV342" s="13" t="s">
        <v>85</v>
      </c>
      <c r="AW342" s="13" t="s">
        <v>32</v>
      </c>
      <c r="AX342" s="13" t="s">
        <v>76</v>
      </c>
      <c r="AY342" s="197" t="s">
        <v>153</v>
      </c>
    </row>
    <row r="343" s="2" customFormat="1" ht="24.15" customHeight="1">
      <c r="A343" s="35"/>
      <c r="B343" s="174"/>
      <c r="C343" s="204" t="s">
        <v>817</v>
      </c>
      <c r="D343" s="204" t="s">
        <v>420</v>
      </c>
      <c r="E343" s="205" t="s">
        <v>2187</v>
      </c>
      <c r="F343" s="206" t="s">
        <v>2188</v>
      </c>
      <c r="G343" s="207" t="s">
        <v>208</v>
      </c>
      <c r="H343" s="208">
        <v>124.25700000000001</v>
      </c>
      <c r="I343" s="209"/>
      <c r="J343" s="210">
        <f>ROUND(I343*H343,2)</f>
        <v>0</v>
      </c>
      <c r="K343" s="206" t="s">
        <v>173</v>
      </c>
      <c r="L343" s="211"/>
      <c r="M343" s="212" t="s">
        <v>1</v>
      </c>
      <c r="N343" s="213" t="s">
        <v>41</v>
      </c>
      <c r="O343" s="74"/>
      <c r="P343" s="184">
        <f>O343*H343</f>
        <v>0</v>
      </c>
      <c r="Q343" s="184">
        <v>0.00051999999999999995</v>
      </c>
      <c r="R343" s="184">
        <f>Q343*H343</f>
        <v>0.06461364</v>
      </c>
      <c r="S343" s="184">
        <v>0</v>
      </c>
      <c r="T343" s="18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6" t="s">
        <v>347</v>
      </c>
      <c r="AT343" s="186" t="s">
        <v>420</v>
      </c>
      <c r="AU343" s="186" t="s">
        <v>85</v>
      </c>
      <c r="AY343" s="16" t="s">
        <v>153</v>
      </c>
      <c r="BE343" s="187">
        <f>IF(N343="základní",J343,0)</f>
        <v>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6" t="s">
        <v>83</v>
      </c>
      <c r="BK343" s="187">
        <f>ROUND(I343*H343,2)</f>
        <v>0</v>
      </c>
      <c r="BL343" s="16" t="s">
        <v>94</v>
      </c>
      <c r="BM343" s="186" t="s">
        <v>2189</v>
      </c>
    </row>
    <row r="344" s="13" customFormat="1">
      <c r="A344" s="13"/>
      <c r="B344" s="195"/>
      <c r="C344" s="13"/>
      <c r="D344" s="196" t="s">
        <v>201</v>
      </c>
      <c r="E344" s="13"/>
      <c r="F344" s="198" t="s">
        <v>2190</v>
      </c>
      <c r="G344" s="13"/>
      <c r="H344" s="199">
        <v>124.25700000000001</v>
      </c>
      <c r="I344" s="200"/>
      <c r="J344" s="13"/>
      <c r="K344" s="13"/>
      <c r="L344" s="195"/>
      <c r="M344" s="201"/>
      <c r="N344" s="202"/>
      <c r="O344" s="202"/>
      <c r="P344" s="202"/>
      <c r="Q344" s="202"/>
      <c r="R344" s="202"/>
      <c r="S344" s="202"/>
      <c r="T344" s="20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7" t="s">
        <v>201</v>
      </c>
      <c r="AU344" s="197" t="s">
        <v>85</v>
      </c>
      <c r="AV344" s="13" t="s">
        <v>85</v>
      </c>
      <c r="AW344" s="13" t="s">
        <v>3</v>
      </c>
      <c r="AX344" s="13" t="s">
        <v>83</v>
      </c>
      <c r="AY344" s="197" t="s">
        <v>153</v>
      </c>
    </row>
    <row r="345" s="2" customFormat="1" ht="24.15" customHeight="1">
      <c r="A345" s="35"/>
      <c r="B345" s="174"/>
      <c r="C345" s="204" t="s">
        <v>822</v>
      </c>
      <c r="D345" s="204" t="s">
        <v>420</v>
      </c>
      <c r="E345" s="205" t="s">
        <v>2191</v>
      </c>
      <c r="F345" s="206" t="s">
        <v>2192</v>
      </c>
      <c r="G345" s="207" t="s">
        <v>208</v>
      </c>
      <c r="H345" s="208">
        <v>115.416</v>
      </c>
      <c r="I345" s="209"/>
      <c r="J345" s="210">
        <f>ROUND(I345*H345,2)</f>
        <v>0</v>
      </c>
      <c r="K345" s="206" t="s">
        <v>173</v>
      </c>
      <c r="L345" s="211"/>
      <c r="M345" s="212" t="s">
        <v>1</v>
      </c>
      <c r="N345" s="213" t="s">
        <v>41</v>
      </c>
      <c r="O345" s="74"/>
      <c r="P345" s="184">
        <f>O345*H345</f>
        <v>0</v>
      </c>
      <c r="Q345" s="184">
        <v>0.00038999999999999999</v>
      </c>
      <c r="R345" s="184">
        <f>Q345*H345</f>
        <v>0.045012239999999995</v>
      </c>
      <c r="S345" s="184">
        <v>0</v>
      </c>
      <c r="T345" s="18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6" t="s">
        <v>347</v>
      </c>
      <c r="AT345" s="186" t="s">
        <v>420</v>
      </c>
      <c r="AU345" s="186" t="s">
        <v>85</v>
      </c>
      <c r="AY345" s="16" t="s">
        <v>153</v>
      </c>
      <c r="BE345" s="187">
        <f>IF(N345="základní",J345,0)</f>
        <v>0</v>
      </c>
      <c r="BF345" s="187">
        <f>IF(N345="snížená",J345,0)</f>
        <v>0</v>
      </c>
      <c r="BG345" s="187">
        <f>IF(N345="zákl. přenesená",J345,0)</f>
        <v>0</v>
      </c>
      <c r="BH345" s="187">
        <f>IF(N345="sníž. přenesená",J345,0)</f>
        <v>0</v>
      </c>
      <c r="BI345" s="187">
        <f>IF(N345="nulová",J345,0)</f>
        <v>0</v>
      </c>
      <c r="BJ345" s="16" t="s">
        <v>83</v>
      </c>
      <c r="BK345" s="187">
        <f>ROUND(I345*H345,2)</f>
        <v>0</v>
      </c>
      <c r="BL345" s="16" t="s">
        <v>94</v>
      </c>
      <c r="BM345" s="186" t="s">
        <v>2193</v>
      </c>
    </row>
    <row r="346" s="13" customFormat="1">
      <c r="A346" s="13"/>
      <c r="B346" s="195"/>
      <c r="C346" s="13"/>
      <c r="D346" s="196" t="s">
        <v>201</v>
      </c>
      <c r="E346" s="13"/>
      <c r="F346" s="198" t="s">
        <v>2194</v>
      </c>
      <c r="G346" s="13"/>
      <c r="H346" s="199">
        <v>115.416</v>
      </c>
      <c r="I346" s="200"/>
      <c r="J346" s="13"/>
      <c r="K346" s="13"/>
      <c r="L346" s="195"/>
      <c r="M346" s="201"/>
      <c r="N346" s="202"/>
      <c r="O346" s="202"/>
      <c r="P346" s="202"/>
      <c r="Q346" s="202"/>
      <c r="R346" s="202"/>
      <c r="S346" s="202"/>
      <c r="T346" s="20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7" t="s">
        <v>201</v>
      </c>
      <c r="AU346" s="197" t="s">
        <v>85</v>
      </c>
      <c r="AV346" s="13" t="s">
        <v>85</v>
      </c>
      <c r="AW346" s="13" t="s">
        <v>3</v>
      </c>
      <c r="AX346" s="13" t="s">
        <v>83</v>
      </c>
      <c r="AY346" s="197" t="s">
        <v>153</v>
      </c>
    </row>
    <row r="347" s="2" customFormat="1" ht="24.15" customHeight="1">
      <c r="A347" s="35"/>
      <c r="B347" s="174"/>
      <c r="C347" s="175" t="s">
        <v>828</v>
      </c>
      <c r="D347" s="175" t="s">
        <v>154</v>
      </c>
      <c r="E347" s="176" t="s">
        <v>906</v>
      </c>
      <c r="F347" s="177" t="s">
        <v>907</v>
      </c>
      <c r="G347" s="178" t="s">
        <v>208</v>
      </c>
      <c r="H347" s="179">
        <v>173.37100000000001</v>
      </c>
      <c r="I347" s="180"/>
      <c r="J347" s="181">
        <f>ROUND(I347*H347,2)</f>
        <v>0</v>
      </c>
      <c r="K347" s="177" t="s">
        <v>173</v>
      </c>
      <c r="L347" s="36"/>
      <c r="M347" s="182" t="s">
        <v>1</v>
      </c>
      <c r="N347" s="183" t="s">
        <v>41</v>
      </c>
      <c r="O347" s="74"/>
      <c r="P347" s="184">
        <f>O347*H347</f>
        <v>0</v>
      </c>
      <c r="Q347" s="184">
        <v>0</v>
      </c>
      <c r="R347" s="184">
        <f>Q347*H347</f>
        <v>0</v>
      </c>
      <c r="S347" s="184">
        <v>0</v>
      </c>
      <c r="T347" s="18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6" t="s">
        <v>94</v>
      </c>
      <c r="AT347" s="186" t="s">
        <v>154</v>
      </c>
      <c r="AU347" s="186" t="s">
        <v>85</v>
      </c>
      <c r="AY347" s="16" t="s">
        <v>153</v>
      </c>
      <c r="BE347" s="187">
        <f>IF(N347="základní",J347,0)</f>
        <v>0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6" t="s">
        <v>83</v>
      </c>
      <c r="BK347" s="187">
        <f>ROUND(I347*H347,2)</f>
        <v>0</v>
      </c>
      <c r="BL347" s="16" t="s">
        <v>94</v>
      </c>
      <c r="BM347" s="186" t="s">
        <v>2195</v>
      </c>
    </row>
    <row r="348" s="13" customFormat="1">
      <c r="A348" s="13"/>
      <c r="B348" s="195"/>
      <c r="C348" s="13"/>
      <c r="D348" s="196" t="s">
        <v>201</v>
      </c>
      <c r="E348" s="197" t="s">
        <v>1</v>
      </c>
      <c r="F348" s="198" t="s">
        <v>2028</v>
      </c>
      <c r="G348" s="13"/>
      <c r="H348" s="199">
        <v>173.37100000000001</v>
      </c>
      <c r="I348" s="200"/>
      <c r="J348" s="13"/>
      <c r="K348" s="13"/>
      <c r="L348" s="195"/>
      <c r="M348" s="201"/>
      <c r="N348" s="202"/>
      <c r="O348" s="202"/>
      <c r="P348" s="202"/>
      <c r="Q348" s="202"/>
      <c r="R348" s="202"/>
      <c r="S348" s="202"/>
      <c r="T348" s="20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7" t="s">
        <v>201</v>
      </c>
      <c r="AU348" s="197" t="s">
        <v>85</v>
      </c>
      <c r="AV348" s="13" t="s">
        <v>85</v>
      </c>
      <c r="AW348" s="13" t="s">
        <v>32</v>
      </c>
      <c r="AX348" s="13" t="s">
        <v>83</v>
      </c>
      <c r="AY348" s="197" t="s">
        <v>153</v>
      </c>
    </row>
    <row r="349" s="2" customFormat="1" ht="24.15" customHeight="1">
      <c r="A349" s="35"/>
      <c r="B349" s="174"/>
      <c r="C349" s="204" t="s">
        <v>833</v>
      </c>
      <c r="D349" s="204" t="s">
        <v>420</v>
      </c>
      <c r="E349" s="205" t="s">
        <v>2196</v>
      </c>
      <c r="F349" s="206" t="s">
        <v>2197</v>
      </c>
      <c r="G349" s="207" t="s">
        <v>208</v>
      </c>
      <c r="H349" s="208">
        <v>189.31999999999999</v>
      </c>
      <c r="I349" s="209"/>
      <c r="J349" s="210">
        <f>ROUND(I349*H349,2)</f>
        <v>0</v>
      </c>
      <c r="K349" s="206" t="s">
        <v>173</v>
      </c>
      <c r="L349" s="211"/>
      <c r="M349" s="212" t="s">
        <v>1</v>
      </c>
      <c r="N349" s="213" t="s">
        <v>41</v>
      </c>
      <c r="O349" s="74"/>
      <c r="P349" s="184">
        <f>O349*H349</f>
        <v>0</v>
      </c>
      <c r="Q349" s="184">
        <v>0.0189</v>
      </c>
      <c r="R349" s="184">
        <f>Q349*H349</f>
        <v>3.5781480000000001</v>
      </c>
      <c r="S349" s="184">
        <v>0</v>
      </c>
      <c r="T349" s="18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6" t="s">
        <v>347</v>
      </c>
      <c r="AT349" s="186" t="s">
        <v>420</v>
      </c>
      <c r="AU349" s="186" t="s">
        <v>85</v>
      </c>
      <c r="AY349" s="16" t="s">
        <v>153</v>
      </c>
      <c r="BE349" s="187">
        <f>IF(N349="základní",J349,0)</f>
        <v>0</v>
      </c>
      <c r="BF349" s="187">
        <f>IF(N349="snížená",J349,0)</f>
        <v>0</v>
      </c>
      <c r="BG349" s="187">
        <f>IF(N349="zákl. přenesená",J349,0)</f>
        <v>0</v>
      </c>
      <c r="BH349" s="187">
        <f>IF(N349="sníž. přenesená",J349,0)</f>
        <v>0</v>
      </c>
      <c r="BI349" s="187">
        <f>IF(N349="nulová",J349,0)</f>
        <v>0</v>
      </c>
      <c r="BJ349" s="16" t="s">
        <v>83</v>
      </c>
      <c r="BK349" s="187">
        <f>ROUND(I349*H349,2)</f>
        <v>0</v>
      </c>
      <c r="BL349" s="16" t="s">
        <v>94</v>
      </c>
      <c r="BM349" s="186" t="s">
        <v>2198</v>
      </c>
    </row>
    <row r="350" s="13" customFormat="1">
      <c r="A350" s="13"/>
      <c r="B350" s="195"/>
      <c r="C350" s="13"/>
      <c r="D350" s="196" t="s">
        <v>201</v>
      </c>
      <c r="E350" s="13"/>
      <c r="F350" s="198" t="s">
        <v>2199</v>
      </c>
      <c r="G350" s="13"/>
      <c r="H350" s="199">
        <v>189.31999999999999</v>
      </c>
      <c r="I350" s="200"/>
      <c r="J350" s="13"/>
      <c r="K350" s="13"/>
      <c r="L350" s="195"/>
      <c r="M350" s="201"/>
      <c r="N350" s="202"/>
      <c r="O350" s="202"/>
      <c r="P350" s="202"/>
      <c r="Q350" s="202"/>
      <c r="R350" s="202"/>
      <c r="S350" s="202"/>
      <c r="T350" s="20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7" t="s">
        <v>201</v>
      </c>
      <c r="AU350" s="197" t="s">
        <v>85</v>
      </c>
      <c r="AV350" s="13" t="s">
        <v>85</v>
      </c>
      <c r="AW350" s="13" t="s">
        <v>3</v>
      </c>
      <c r="AX350" s="13" t="s">
        <v>83</v>
      </c>
      <c r="AY350" s="197" t="s">
        <v>153</v>
      </c>
    </row>
    <row r="351" s="2" customFormat="1" ht="24.15" customHeight="1">
      <c r="A351" s="35"/>
      <c r="B351" s="174"/>
      <c r="C351" s="204" t="s">
        <v>838</v>
      </c>
      <c r="D351" s="204" t="s">
        <v>420</v>
      </c>
      <c r="E351" s="205" t="s">
        <v>2200</v>
      </c>
      <c r="F351" s="206" t="s">
        <v>2201</v>
      </c>
      <c r="G351" s="207" t="s">
        <v>208</v>
      </c>
      <c r="H351" s="208">
        <v>189.31999999999999</v>
      </c>
      <c r="I351" s="209"/>
      <c r="J351" s="210">
        <f>ROUND(I351*H351,2)</f>
        <v>0</v>
      </c>
      <c r="K351" s="206" t="s">
        <v>173</v>
      </c>
      <c r="L351" s="211"/>
      <c r="M351" s="212" t="s">
        <v>1</v>
      </c>
      <c r="N351" s="213" t="s">
        <v>41</v>
      </c>
      <c r="O351" s="74"/>
      <c r="P351" s="184">
        <f>O351*H351</f>
        <v>0</v>
      </c>
      <c r="Q351" s="184">
        <v>0.021600000000000001</v>
      </c>
      <c r="R351" s="184">
        <f>Q351*H351</f>
        <v>4.0893120000000005</v>
      </c>
      <c r="S351" s="184">
        <v>0</v>
      </c>
      <c r="T351" s="185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6" t="s">
        <v>347</v>
      </c>
      <c r="AT351" s="186" t="s">
        <v>420</v>
      </c>
      <c r="AU351" s="186" t="s">
        <v>85</v>
      </c>
      <c r="AY351" s="16" t="s">
        <v>153</v>
      </c>
      <c r="BE351" s="187">
        <f>IF(N351="základní",J351,0)</f>
        <v>0</v>
      </c>
      <c r="BF351" s="187">
        <f>IF(N351="snížená",J351,0)</f>
        <v>0</v>
      </c>
      <c r="BG351" s="187">
        <f>IF(N351="zákl. přenesená",J351,0)</f>
        <v>0</v>
      </c>
      <c r="BH351" s="187">
        <f>IF(N351="sníž. přenesená",J351,0)</f>
        <v>0</v>
      </c>
      <c r="BI351" s="187">
        <f>IF(N351="nulová",J351,0)</f>
        <v>0</v>
      </c>
      <c r="BJ351" s="16" t="s">
        <v>83</v>
      </c>
      <c r="BK351" s="187">
        <f>ROUND(I351*H351,2)</f>
        <v>0</v>
      </c>
      <c r="BL351" s="16" t="s">
        <v>94</v>
      </c>
      <c r="BM351" s="186" t="s">
        <v>2202</v>
      </c>
    </row>
    <row r="352" s="13" customFormat="1">
      <c r="A352" s="13"/>
      <c r="B352" s="195"/>
      <c r="C352" s="13"/>
      <c r="D352" s="196" t="s">
        <v>201</v>
      </c>
      <c r="E352" s="13"/>
      <c r="F352" s="198" t="s">
        <v>2199</v>
      </c>
      <c r="G352" s="13"/>
      <c r="H352" s="199">
        <v>189.31999999999999</v>
      </c>
      <c r="I352" s="200"/>
      <c r="J352" s="13"/>
      <c r="K352" s="13"/>
      <c r="L352" s="195"/>
      <c r="M352" s="201"/>
      <c r="N352" s="202"/>
      <c r="O352" s="202"/>
      <c r="P352" s="202"/>
      <c r="Q352" s="202"/>
      <c r="R352" s="202"/>
      <c r="S352" s="202"/>
      <c r="T352" s="20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7" t="s">
        <v>201</v>
      </c>
      <c r="AU352" s="197" t="s">
        <v>85</v>
      </c>
      <c r="AV352" s="13" t="s">
        <v>85</v>
      </c>
      <c r="AW352" s="13" t="s">
        <v>3</v>
      </c>
      <c r="AX352" s="13" t="s">
        <v>83</v>
      </c>
      <c r="AY352" s="197" t="s">
        <v>153</v>
      </c>
    </row>
    <row r="353" s="2" customFormat="1" ht="24.15" customHeight="1">
      <c r="A353" s="35"/>
      <c r="B353" s="174"/>
      <c r="C353" s="175" t="s">
        <v>841</v>
      </c>
      <c r="D353" s="175" t="s">
        <v>154</v>
      </c>
      <c r="E353" s="176" t="s">
        <v>919</v>
      </c>
      <c r="F353" s="177" t="s">
        <v>920</v>
      </c>
      <c r="G353" s="178" t="s">
        <v>208</v>
      </c>
      <c r="H353" s="179">
        <v>40.530000000000001</v>
      </c>
      <c r="I353" s="180"/>
      <c r="J353" s="181">
        <f>ROUND(I353*H353,2)</f>
        <v>0</v>
      </c>
      <c r="K353" s="177" t="s">
        <v>173</v>
      </c>
      <c r="L353" s="36"/>
      <c r="M353" s="182" t="s">
        <v>1</v>
      </c>
      <c r="N353" s="183" t="s">
        <v>41</v>
      </c>
      <c r="O353" s="74"/>
      <c r="P353" s="184">
        <f>O353*H353</f>
        <v>0</v>
      </c>
      <c r="Q353" s="184">
        <v>0.0060000000000000001</v>
      </c>
      <c r="R353" s="184">
        <f>Q353*H353</f>
        <v>0.24318000000000001</v>
      </c>
      <c r="S353" s="184">
        <v>0</v>
      </c>
      <c r="T353" s="18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6" t="s">
        <v>94</v>
      </c>
      <c r="AT353" s="186" t="s">
        <v>154</v>
      </c>
      <c r="AU353" s="186" t="s">
        <v>85</v>
      </c>
      <c r="AY353" s="16" t="s">
        <v>153</v>
      </c>
      <c r="BE353" s="187">
        <f>IF(N353="základní",J353,0)</f>
        <v>0</v>
      </c>
      <c r="BF353" s="187">
        <f>IF(N353="snížená",J353,0)</f>
        <v>0</v>
      </c>
      <c r="BG353" s="187">
        <f>IF(N353="zákl. přenesená",J353,0)</f>
        <v>0</v>
      </c>
      <c r="BH353" s="187">
        <f>IF(N353="sníž. přenesená",J353,0)</f>
        <v>0</v>
      </c>
      <c r="BI353" s="187">
        <f>IF(N353="nulová",J353,0)</f>
        <v>0</v>
      </c>
      <c r="BJ353" s="16" t="s">
        <v>83</v>
      </c>
      <c r="BK353" s="187">
        <f>ROUND(I353*H353,2)</f>
        <v>0</v>
      </c>
      <c r="BL353" s="16" t="s">
        <v>94</v>
      </c>
      <c r="BM353" s="186" t="s">
        <v>2203</v>
      </c>
    </row>
    <row r="354" s="13" customFormat="1">
      <c r="A354" s="13"/>
      <c r="B354" s="195"/>
      <c r="C354" s="13"/>
      <c r="D354" s="196" t="s">
        <v>201</v>
      </c>
      <c r="E354" s="197" t="s">
        <v>1</v>
      </c>
      <c r="F354" s="198" t="s">
        <v>2204</v>
      </c>
      <c r="G354" s="13"/>
      <c r="H354" s="199">
        <v>40.530000000000001</v>
      </c>
      <c r="I354" s="200"/>
      <c r="J354" s="13"/>
      <c r="K354" s="13"/>
      <c r="L354" s="195"/>
      <c r="M354" s="201"/>
      <c r="N354" s="202"/>
      <c r="O354" s="202"/>
      <c r="P354" s="202"/>
      <c r="Q354" s="202"/>
      <c r="R354" s="202"/>
      <c r="S354" s="202"/>
      <c r="T354" s="20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7" t="s">
        <v>201</v>
      </c>
      <c r="AU354" s="197" t="s">
        <v>85</v>
      </c>
      <c r="AV354" s="13" t="s">
        <v>85</v>
      </c>
      <c r="AW354" s="13" t="s">
        <v>32</v>
      </c>
      <c r="AX354" s="13" t="s">
        <v>83</v>
      </c>
      <c r="AY354" s="197" t="s">
        <v>153</v>
      </c>
    </row>
    <row r="355" s="2" customFormat="1" ht="24.15" customHeight="1">
      <c r="A355" s="35"/>
      <c r="B355" s="174"/>
      <c r="C355" s="204" t="s">
        <v>845</v>
      </c>
      <c r="D355" s="204" t="s">
        <v>420</v>
      </c>
      <c r="E355" s="205" t="s">
        <v>931</v>
      </c>
      <c r="F355" s="206" t="s">
        <v>932</v>
      </c>
      <c r="G355" s="207" t="s">
        <v>208</v>
      </c>
      <c r="H355" s="208">
        <v>42.557000000000002</v>
      </c>
      <c r="I355" s="209"/>
      <c r="J355" s="210">
        <f>ROUND(I355*H355,2)</f>
        <v>0</v>
      </c>
      <c r="K355" s="206" t="s">
        <v>173</v>
      </c>
      <c r="L355" s="211"/>
      <c r="M355" s="212" t="s">
        <v>1</v>
      </c>
      <c r="N355" s="213" t="s">
        <v>41</v>
      </c>
      <c r="O355" s="74"/>
      <c r="P355" s="184">
        <f>O355*H355</f>
        <v>0</v>
      </c>
      <c r="Q355" s="184">
        <v>0.0060000000000000001</v>
      </c>
      <c r="R355" s="184">
        <f>Q355*H355</f>
        <v>0.25534200000000001</v>
      </c>
      <c r="S355" s="184">
        <v>0</v>
      </c>
      <c r="T355" s="185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6" t="s">
        <v>347</v>
      </c>
      <c r="AT355" s="186" t="s">
        <v>420</v>
      </c>
      <c r="AU355" s="186" t="s">
        <v>85</v>
      </c>
      <c r="AY355" s="16" t="s">
        <v>153</v>
      </c>
      <c r="BE355" s="187">
        <f>IF(N355="základní",J355,0)</f>
        <v>0</v>
      </c>
      <c r="BF355" s="187">
        <f>IF(N355="snížená",J355,0)</f>
        <v>0</v>
      </c>
      <c r="BG355" s="187">
        <f>IF(N355="zákl. přenesená",J355,0)</f>
        <v>0</v>
      </c>
      <c r="BH355" s="187">
        <f>IF(N355="sníž. přenesená",J355,0)</f>
        <v>0</v>
      </c>
      <c r="BI355" s="187">
        <f>IF(N355="nulová",J355,0)</f>
        <v>0</v>
      </c>
      <c r="BJ355" s="16" t="s">
        <v>83</v>
      </c>
      <c r="BK355" s="187">
        <f>ROUND(I355*H355,2)</f>
        <v>0</v>
      </c>
      <c r="BL355" s="16" t="s">
        <v>94</v>
      </c>
      <c r="BM355" s="186" t="s">
        <v>2205</v>
      </c>
    </row>
    <row r="356" s="13" customFormat="1">
      <c r="A356" s="13"/>
      <c r="B356" s="195"/>
      <c r="C356" s="13"/>
      <c r="D356" s="196" t="s">
        <v>201</v>
      </c>
      <c r="E356" s="13"/>
      <c r="F356" s="198" t="s">
        <v>2206</v>
      </c>
      <c r="G356" s="13"/>
      <c r="H356" s="199">
        <v>42.557000000000002</v>
      </c>
      <c r="I356" s="200"/>
      <c r="J356" s="13"/>
      <c r="K356" s="13"/>
      <c r="L356" s="195"/>
      <c r="M356" s="201"/>
      <c r="N356" s="202"/>
      <c r="O356" s="202"/>
      <c r="P356" s="202"/>
      <c r="Q356" s="202"/>
      <c r="R356" s="202"/>
      <c r="S356" s="202"/>
      <c r="T356" s="20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7" t="s">
        <v>201</v>
      </c>
      <c r="AU356" s="197" t="s">
        <v>85</v>
      </c>
      <c r="AV356" s="13" t="s">
        <v>85</v>
      </c>
      <c r="AW356" s="13" t="s">
        <v>3</v>
      </c>
      <c r="AX356" s="13" t="s">
        <v>83</v>
      </c>
      <c r="AY356" s="197" t="s">
        <v>153</v>
      </c>
    </row>
    <row r="357" s="2" customFormat="1" ht="37.8" customHeight="1">
      <c r="A357" s="35"/>
      <c r="B357" s="174"/>
      <c r="C357" s="175" t="s">
        <v>850</v>
      </c>
      <c r="D357" s="175" t="s">
        <v>154</v>
      </c>
      <c r="E357" s="176" t="s">
        <v>2207</v>
      </c>
      <c r="F357" s="177" t="s">
        <v>2208</v>
      </c>
      <c r="G357" s="178" t="s">
        <v>208</v>
      </c>
      <c r="H357" s="179">
        <v>171.40199999999999</v>
      </c>
      <c r="I357" s="180"/>
      <c r="J357" s="181">
        <f>ROUND(I357*H357,2)</f>
        <v>0</v>
      </c>
      <c r="K357" s="177" t="s">
        <v>173</v>
      </c>
      <c r="L357" s="36"/>
      <c r="M357" s="182" t="s">
        <v>1</v>
      </c>
      <c r="N357" s="183" t="s">
        <v>41</v>
      </c>
      <c r="O357" s="74"/>
      <c r="P357" s="184">
        <f>O357*H357</f>
        <v>0</v>
      </c>
      <c r="Q357" s="184">
        <v>0.00018000000000000001</v>
      </c>
      <c r="R357" s="184">
        <f>Q357*H357</f>
        <v>0.030852359999999999</v>
      </c>
      <c r="S357" s="184">
        <v>0</v>
      </c>
      <c r="T357" s="18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6" t="s">
        <v>94</v>
      </c>
      <c r="AT357" s="186" t="s">
        <v>154</v>
      </c>
      <c r="AU357" s="186" t="s">
        <v>85</v>
      </c>
      <c r="AY357" s="16" t="s">
        <v>153</v>
      </c>
      <c r="BE357" s="187">
        <f>IF(N357="základní",J357,0)</f>
        <v>0</v>
      </c>
      <c r="BF357" s="187">
        <f>IF(N357="snížená",J357,0)</f>
        <v>0</v>
      </c>
      <c r="BG357" s="187">
        <f>IF(N357="zákl. přenesená",J357,0)</f>
        <v>0</v>
      </c>
      <c r="BH357" s="187">
        <f>IF(N357="sníž. přenesená",J357,0)</f>
        <v>0</v>
      </c>
      <c r="BI357" s="187">
        <f>IF(N357="nulová",J357,0)</f>
        <v>0</v>
      </c>
      <c r="BJ357" s="16" t="s">
        <v>83</v>
      </c>
      <c r="BK357" s="187">
        <f>ROUND(I357*H357,2)</f>
        <v>0</v>
      </c>
      <c r="BL357" s="16" t="s">
        <v>94</v>
      </c>
      <c r="BM357" s="186" t="s">
        <v>2209</v>
      </c>
    </row>
    <row r="358" s="13" customFormat="1">
      <c r="A358" s="13"/>
      <c r="B358" s="195"/>
      <c r="C358" s="13"/>
      <c r="D358" s="196" t="s">
        <v>201</v>
      </c>
      <c r="E358" s="197" t="s">
        <v>1</v>
      </c>
      <c r="F358" s="198" t="s">
        <v>2169</v>
      </c>
      <c r="G358" s="13"/>
      <c r="H358" s="199">
        <v>101.178</v>
      </c>
      <c r="I358" s="200"/>
      <c r="J358" s="13"/>
      <c r="K358" s="13"/>
      <c r="L358" s="195"/>
      <c r="M358" s="201"/>
      <c r="N358" s="202"/>
      <c r="O358" s="202"/>
      <c r="P358" s="202"/>
      <c r="Q358" s="202"/>
      <c r="R358" s="202"/>
      <c r="S358" s="202"/>
      <c r="T358" s="20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7" t="s">
        <v>201</v>
      </c>
      <c r="AU358" s="197" t="s">
        <v>85</v>
      </c>
      <c r="AV358" s="13" t="s">
        <v>85</v>
      </c>
      <c r="AW358" s="13" t="s">
        <v>32</v>
      </c>
      <c r="AX358" s="13" t="s">
        <v>76</v>
      </c>
      <c r="AY358" s="197" t="s">
        <v>153</v>
      </c>
    </row>
    <row r="359" s="13" customFormat="1">
      <c r="A359" s="13"/>
      <c r="B359" s="195"/>
      <c r="C359" s="13"/>
      <c r="D359" s="196" t="s">
        <v>201</v>
      </c>
      <c r="E359" s="197" t="s">
        <v>1</v>
      </c>
      <c r="F359" s="198" t="s">
        <v>2170</v>
      </c>
      <c r="G359" s="13"/>
      <c r="H359" s="199">
        <v>70.224000000000004</v>
      </c>
      <c r="I359" s="200"/>
      <c r="J359" s="13"/>
      <c r="K359" s="13"/>
      <c r="L359" s="195"/>
      <c r="M359" s="201"/>
      <c r="N359" s="202"/>
      <c r="O359" s="202"/>
      <c r="P359" s="202"/>
      <c r="Q359" s="202"/>
      <c r="R359" s="202"/>
      <c r="S359" s="202"/>
      <c r="T359" s="20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7" t="s">
        <v>201</v>
      </c>
      <c r="AU359" s="197" t="s">
        <v>85</v>
      </c>
      <c r="AV359" s="13" t="s">
        <v>85</v>
      </c>
      <c r="AW359" s="13" t="s">
        <v>32</v>
      </c>
      <c r="AX359" s="13" t="s">
        <v>76</v>
      </c>
      <c r="AY359" s="197" t="s">
        <v>153</v>
      </c>
    </row>
    <row r="360" s="2" customFormat="1" ht="33" customHeight="1">
      <c r="A360" s="35"/>
      <c r="B360" s="174"/>
      <c r="C360" s="204" t="s">
        <v>854</v>
      </c>
      <c r="D360" s="204" t="s">
        <v>420</v>
      </c>
      <c r="E360" s="205" t="s">
        <v>2210</v>
      </c>
      <c r="F360" s="206" t="s">
        <v>2211</v>
      </c>
      <c r="G360" s="207" t="s">
        <v>208</v>
      </c>
      <c r="H360" s="208">
        <v>179.97200000000001</v>
      </c>
      <c r="I360" s="209"/>
      <c r="J360" s="210">
        <f>ROUND(I360*H360,2)</f>
        <v>0</v>
      </c>
      <c r="K360" s="206" t="s">
        <v>173</v>
      </c>
      <c r="L360" s="211"/>
      <c r="M360" s="212" t="s">
        <v>1</v>
      </c>
      <c r="N360" s="213" t="s">
        <v>41</v>
      </c>
      <c r="O360" s="74"/>
      <c r="P360" s="184">
        <f>O360*H360</f>
        <v>0</v>
      </c>
      <c r="Q360" s="184">
        <v>0.0060000000000000001</v>
      </c>
      <c r="R360" s="184">
        <f>Q360*H360</f>
        <v>1.0798320000000001</v>
      </c>
      <c r="S360" s="184">
        <v>0</v>
      </c>
      <c r="T360" s="18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6" t="s">
        <v>347</v>
      </c>
      <c r="AT360" s="186" t="s">
        <v>420</v>
      </c>
      <c r="AU360" s="186" t="s">
        <v>85</v>
      </c>
      <c r="AY360" s="16" t="s">
        <v>153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6" t="s">
        <v>83</v>
      </c>
      <c r="BK360" s="187">
        <f>ROUND(I360*H360,2)</f>
        <v>0</v>
      </c>
      <c r="BL360" s="16" t="s">
        <v>94</v>
      </c>
      <c r="BM360" s="186" t="s">
        <v>2212</v>
      </c>
    </row>
    <row r="361" s="13" customFormat="1">
      <c r="A361" s="13"/>
      <c r="B361" s="195"/>
      <c r="C361" s="13"/>
      <c r="D361" s="196" t="s">
        <v>201</v>
      </c>
      <c r="E361" s="13"/>
      <c r="F361" s="198" t="s">
        <v>2213</v>
      </c>
      <c r="G361" s="13"/>
      <c r="H361" s="199">
        <v>179.97200000000001</v>
      </c>
      <c r="I361" s="200"/>
      <c r="J361" s="13"/>
      <c r="K361" s="13"/>
      <c r="L361" s="195"/>
      <c r="M361" s="201"/>
      <c r="N361" s="202"/>
      <c r="O361" s="202"/>
      <c r="P361" s="202"/>
      <c r="Q361" s="202"/>
      <c r="R361" s="202"/>
      <c r="S361" s="202"/>
      <c r="T361" s="20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7" t="s">
        <v>201</v>
      </c>
      <c r="AU361" s="197" t="s">
        <v>85</v>
      </c>
      <c r="AV361" s="13" t="s">
        <v>85</v>
      </c>
      <c r="AW361" s="13" t="s">
        <v>3</v>
      </c>
      <c r="AX361" s="13" t="s">
        <v>83</v>
      </c>
      <c r="AY361" s="197" t="s">
        <v>153</v>
      </c>
    </row>
    <row r="362" s="2" customFormat="1" ht="24.15" customHeight="1">
      <c r="A362" s="35"/>
      <c r="B362" s="174"/>
      <c r="C362" s="175" t="s">
        <v>858</v>
      </c>
      <c r="D362" s="175" t="s">
        <v>154</v>
      </c>
      <c r="E362" s="176" t="s">
        <v>950</v>
      </c>
      <c r="F362" s="177" t="s">
        <v>951</v>
      </c>
      <c r="G362" s="178" t="s">
        <v>831</v>
      </c>
      <c r="H362" s="214"/>
      <c r="I362" s="180"/>
      <c r="J362" s="181">
        <f>ROUND(I362*H362,2)</f>
        <v>0</v>
      </c>
      <c r="K362" s="177" t="s">
        <v>173</v>
      </c>
      <c r="L362" s="36"/>
      <c r="M362" s="182" t="s">
        <v>1</v>
      </c>
      <c r="N362" s="183" t="s">
        <v>41</v>
      </c>
      <c r="O362" s="74"/>
      <c r="P362" s="184">
        <f>O362*H362</f>
        <v>0</v>
      </c>
      <c r="Q362" s="184">
        <v>0</v>
      </c>
      <c r="R362" s="184">
        <f>Q362*H362</f>
        <v>0</v>
      </c>
      <c r="S362" s="184">
        <v>0</v>
      </c>
      <c r="T362" s="18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86" t="s">
        <v>94</v>
      </c>
      <c r="AT362" s="186" t="s">
        <v>154</v>
      </c>
      <c r="AU362" s="186" t="s">
        <v>85</v>
      </c>
      <c r="AY362" s="16" t="s">
        <v>153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6" t="s">
        <v>83</v>
      </c>
      <c r="BK362" s="187">
        <f>ROUND(I362*H362,2)</f>
        <v>0</v>
      </c>
      <c r="BL362" s="16" t="s">
        <v>94</v>
      </c>
      <c r="BM362" s="186" t="s">
        <v>2214</v>
      </c>
    </row>
    <row r="363" s="12" customFormat="1" ht="22.8" customHeight="1">
      <c r="A363" s="12"/>
      <c r="B363" s="163"/>
      <c r="C363" s="12"/>
      <c r="D363" s="164" t="s">
        <v>75</v>
      </c>
      <c r="E363" s="188" t="s">
        <v>298</v>
      </c>
      <c r="F363" s="188" t="s">
        <v>299</v>
      </c>
      <c r="G363" s="12"/>
      <c r="H363" s="12"/>
      <c r="I363" s="166"/>
      <c r="J363" s="189">
        <f>BK363</f>
        <v>0</v>
      </c>
      <c r="K363" s="12"/>
      <c r="L363" s="163"/>
      <c r="M363" s="168"/>
      <c r="N363" s="169"/>
      <c r="O363" s="169"/>
      <c r="P363" s="170">
        <f>SUM(P364:P369)</f>
        <v>0</v>
      </c>
      <c r="Q363" s="169"/>
      <c r="R363" s="170">
        <f>SUM(R364:R369)</f>
        <v>0</v>
      </c>
      <c r="S363" s="169"/>
      <c r="T363" s="171">
        <f>SUM(T364:T369)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64" t="s">
        <v>85</v>
      </c>
      <c r="AT363" s="172" t="s">
        <v>75</v>
      </c>
      <c r="AU363" s="172" t="s">
        <v>83</v>
      </c>
      <c r="AY363" s="164" t="s">
        <v>153</v>
      </c>
      <c r="BK363" s="173">
        <f>SUM(BK364:BK369)</f>
        <v>0</v>
      </c>
    </row>
    <row r="364" s="2" customFormat="1" ht="16.5" customHeight="1">
      <c r="A364" s="35"/>
      <c r="B364" s="174"/>
      <c r="C364" s="175" t="s">
        <v>863</v>
      </c>
      <c r="D364" s="175" t="s">
        <v>154</v>
      </c>
      <c r="E364" s="176" t="s">
        <v>2215</v>
      </c>
      <c r="F364" s="177" t="s">
        <v>2216</v>
      </c>
      <c r="G364" s="178" t="s">
        <v>172</v>
      </c>
      <c r="H364" s="179">
        <v>1</v>
      </c>
      <c r="I364" s="180"/>
      <c r="J364" s="181">
        <f>ROUND(I364*H364,2)</f>
        <v>0</v>
      </c>
      <c r="K364" s="177" t="s">
        <v>1</v>
      </c>
      <c r="L364" s="36"/>
      <c r="M364" s="182" t="s">
        <v>1</v>
      </c>
      <c r="N364" s="183" t="s">
        <v>41</v>
      </c>
      <c r="O364" s="74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86" t="s">
        <v>94</v>
      </c>
      <c r="AT364" s="186" t="s">
        <v>154</v>
      </c>
      <c r="AU364" s="186" t="s">
        <v>85</v>
      </c>
      <c r="AY364" s="16" t="s">
        <v>153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6" t="s">
        <v>83</v>
      </c>
      <c r="BK364" s="187">
        <f>ROUND(I364*H364,2)</f>
        <v>0</v>
      </c>
      <c r="BL364" s="16" t="s">
        <v>94</v>
      </c>
      <c r="BM364" s="186" t="s">
        <v>2217</v>
      </c>
    </row>
    <row r="365" s="2" customFormat="1" ht="16.5" customHeight="1">
      <c r="A365" s="35"/>
      <c r="B365" s="174"/>
      <c r="C365" s="175" t="s">
        <v>867</v>
      </c>
      <c r="D365" s="175" t="s">
        <v>154</v>
      </c>
      <c r="E365" s="176" t="s">
        <v>2218</v>
      </c>
      <c r="F365" s="177" t="s">
        <v>2219</v>
      </c>
      <c r="G365" s="178" t="s">
        <v>172</v>
      </c>
      <c r="H365" s="179">
        <v>2</v>
      </c>
      <c r="I365" s="180"/>
      <c r="J365" s="181">
        <f>ROUND(I365*H365,2)</f>
        <v>0</v>
      </c>
      <c r="K365" s="177" t="s">
        <v>1</v>
      </c>
      <c r="L365" s="36"/>
      <c r="M365" s="182" t="s">
        <v>1</v>
      </c>
      <c r="N365" s="183" t="s">
        <v>41</v>
      </c>
      <c r="O365" s="74"/>
      <c r="P365" s="184">
        <f>O365*H365</f>
        <v>0</v>
      </c>
      <c r="Q365" s="184">
        <v>0</v>
      </c>
      <c r="R365" s="184">
        <f>Q365*H365</f>
        <v>0</v>
      </c>
      <c r="S365" s="184">
        <v>0</v>
      </c>
      <c r="T365" s="18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6" t="s">
        <v>94</v>
      </c>
      <c r="AT365" s="186" t="s">
        <v>154</v>
      </c>
      <c r="AU365" s="186" t="s">
        <v>85</v>
      </c>
      <c r="AY365" s="16" t="s">
        <v>153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6" t="s">
        <v>83</v>
      </c>
      <c r="BK365" s="187">
        <f>ROUND(I365*H365,2)</f>
        <v>0</v>
      </c>
      <c r="BL365" s="16" t="s">
        <v>94</v>
      </c>
      <c r="BM365" s="186" t="s">
        <v>2220</v>
      </c>
    </row>
    <row r="366" s="2" customFormat="1" ht="21.75" customHeight="1">
      <c r="A366" s="35"/>
      <c r="B366" s="174"/>
      <c r="C366" s="175" t="s">
        <v>871</v>
      </c>
      <c r="D366" s="175" t="s">
        <v>154</v>
      </c>
      <c r="E366" s="176" t="s">
        <v>2221</v>
      </c>
      <c r="F366" s="177" t="s">
        <v>2222</v>
      </c>
      <c r="G366" s="178" t="s">
        <v>208</v>
      </c>
      <c r="H366" s="179">
        <v>171.40199999999999</v>
      </c>
      <c r="I366" s="180"/>
      <c r="J366" s="181">
        <f>ROUND(I366*H366,2)</f>
        <v>0</v>
      </c>
      <c r="K366" s="177" t="s">
        <v>1</v>
      </c>
      <c r="L366" s="36"/>
      <c r="M366" s="182" t="s">
        <v>1</v>
      </c>
      <c r="N366" s="183" t="s">
        <v>41</v>
      </c>
      <c r="O366" s="74"/>
      <c r="P366" s="184">
        <f>O366*H366</f>
        <v>0</v>
      </c>
      <c r="Q366" s="184">
        <v>0</v>
      </c>
      <c r="R366" s="184">
        <f>Q366*H366</f>
        <v>0</v>
      </c>
      <c r="S366" s="184">
        <v>0</v>
      </c>
      <c r="T366" s="18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6" t="s">
        <v>94</v>
      </c>
      <c r="AT366" s="186" t="s">
        <v>154</v>
      </c>
      <c r="AU366" s="186" t="s">
        <v>85</v>
      </c>
      <c r="AY366" s="16" t="s">
        <v>153</v>
      </c>
      <c r="BE366" s="187">
        <f>IF(N366="základní",J366,0)</f>
        <v>0</v>
      </c>
      <c r="BF366" s="187">
        <f>IF(N366="snížená",J366,0)</f>
        <v>0</v>
      </c>
      <c r="BG366" s="187">
        <f>IF(N366="zákl. přenesená",J366,0)</f>
        <v>0</v>
      </c>
      <c r="BH366" s="187">
        <f>IF(N366="sníž. přenesená",J366,0)</f>
        <v>0</v>
      </c>
      <c r="BI366" s="187">
        <f>IF(N366="nulová",J366,0)</f>
        <v>0</v>
      </c>
      <c r="BJ366" s="16" t="s">
        <v>83</v>
      </c>
      <c r="BK366" s="187">
        <f>ROUND(I366*H366,2)</f>
        <v>0</v>
      </c>
      <c r="BL366" s="16" t="s">
        <v>94</v>
      </c>
      <c r="BM366" s="186" t="s">
        <v>2223</v>
      </c>
    </row>
    <row r="367" s="13" customFormat="1">
      <c r="A367" s="13"/>
      <c r="B367" s="195"/>
      <c r="C367" s="13"/>
      <c r="D367" s="196" t="s">
        <v>201</v>
      </c>
      <c r="E367" s="197" t="s">
        <v>1</v>
      </c>
      <c r="F367" s="198" t="s">
        <v>2169</v>
      </c>
      <c r="G367" s="13"/>
      <c r="H367" s="199">
        <v>101.178</v>
      </c>
      <c r="I367" s="200"/>
      <c r="J367" s="13"/>
      <c r="K367" s="13"/>
      <c r="L367" s="195"/>
      <c r="M367" s="201"/>
      <c r="N367" s="202"/>
      <c r="O367" s="202"/>
      <c r="P367" s="202"/>
      <c r="Q367" s="202"/>
      <c r="R367" s="202"/>
      <c r="S367" s="202"/>
      <c r="T367" s="20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7" t="s">
        <v>201</v>
      </c>
      <c r="AU367" s="197" t="s">
        <v>85</v>
      </c>
      <c r="AV367" s="13" t="s">
        <v>85</v>
      </c>
      <c r="AW367" s="13" t="s">
        <v>32</v>
      </c>
      <c r="AX367" s="13" t="s">
        <v>76</v>
      </c>
      <c r="AY367" s="197" t="s">
        <v>153</v>
      </c>
    </row>
    <row r="368" s="13" customFormat="1">
      <c r="A368" s="13"/>
      <c r="B368" s="195"/>
      <c r="C368" s="13"/>
      <c r="D368" s="196" t="s">
        <v>201</v>
      </c>
      <c r="E368" s="197" t="s">
        <v>1</v>
      </c>
      <c r="F368" s="198" t="s">
        <v>2170</v>
      </c>
      <c r="G368" s="13"/>
      <c r="H368" s="199">
        <v>70.224000000000004</v>
      </c>
      <c r="I368" s="200"/>
      <c r="J368" s="13"/>
      <c r="K368" s="13"/>
      <c r="L368" s="195"/>
      <c r="M368" s="201"/>
      <c r="N368" s="202"/>
      <c r="O368" s="202"/>
      <c r="P368" s="202"/>
      <c r="Q368" s="202"/>
      <c r="R368" s="202"/>
      <c r="S368" s="202"/>
      <c r="T368" s="20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201</v>
      </c>
      <c r="AU368" s="197" t="s">
        <v>85</v>
      </c>
      <c r="AV368" s="13" t="s">
        <v>85</v>
      </c>
      <c r="AW368" s="13" t="s">
        <v>32</v>
      </c>
      <c r="AX368" s="13" t="s">
        <v>76</v>
      </c>
      <c r="AY368" s="197" t="s">
        <v>153</v>
      </c>
    </row>
    <row r="369" s="2" customFormat="1" ht="24.15" customHeight="1">
      <c r="A369" s="35"/>
      <c r="B369" s="174"/>
      <c r="C369" s="175" t="s">
        <v>873</v>
      </c>
      <c r="D369" s="175" t="s">
        <v>154</v>
      </c>
      <c r="E369" s="176" t="s">
        <v>963</v>
      </c>
      <c r="F369" s="177" t="s">
        <v>964</v>
      </c>
      <c r="G369" s="178" t="s">
        <v>831</v>
      </c>
      <c r="H369" s="214"/>
      <c r="I369" s="180"/>
      <c r="J369" s="181">
        <f>ROUND(I369*H369,2)</f>
        <v>0</v>
      </c>
      <c r="K369" s="177" t="s">
        <v>173</v>
      </c>
      <c r="L369" s="36"/>
      <c r="M369" s="182" t="s">
        <v>1</v>
      </c>
      <c r="N369" s="183" t="s">
        <v>41</v>
      </c>
      <c r="O369" s="74"/>
      <c r="P369" s="184">
        <f>O369*H369</f>
        <v>0</v>
      </c>
      <c r="Q369" s="184">
        <v>0</v>
      </c>
      <c r="R369" s="184">
        <f>Q369*H369</f>
        <v>0</v>
      </c>
      <c r="S369" s="184">
        <v>0</v>
      </c>
      <c r="T369" s="18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6" t="s">
        <v>94</v>
      </c>
      <c r="AT369" s="186" t="s">
        <v>154</v>
      </c>
      <c r="AU369" s="186" t="s">
        <v>85</v>
      </c>
      <c r="AY369" s="16" t="s">
        <v>153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6" t="s">
        <v>83</v>
      </c>
      <c r="BK369" s="187">
        <f>ROUND(I369*H369,2)</f>
        <v>0</v>
      </c>
      <c r="BL369" s="16" t="s">
        <v>94</v>
      </c>
      <c r="BM369" s="186" t="s">
        <v>2224</v>
      </c>
    </row>
    <row r="370" s="12" customFormat="1" ht="22.8" customHeight="1">
      <c r="A370" s="12"/>
      <c r="B370" s="163"/>
      <c r="C370" s="12"/>
      <c r="D370" s="164" t="s">
        <v>75</v>
      </c>
      <c r="E370" s="188" t="s">
        <v>317</v>
      </c>
      <c r="F370" s="188" t="s">
        <v>318</v>
      </c>
      <c r="G370" s="12"/>
      <c r="H370" s="12"/>
      <c r="I370" s="166"/>
      <c r="J370" s="189">
        <f>BK370</f>
        <v>0</v>
      </c>
      <c r="K370" s="12"/>
      <c r="L370" s="163"/>
      <c r="M370" s="168"/>
      <c r="N370" s="169"/>
      <c r="O370" s="169"/>
      <c r="P370" s="170">
        <f>SUM(P371:P373)</f>
        <v>0</v>
      </c>
      <c r="Q370" s="169"/>
      <c r="R370" s="170">
        <f>SUM(R371:R373)</f>
        <v>0.040594499999999999</v>
      </c>
      <c r="S370" s="169"/>
      <c r="T370" s="171">
        <f>SUM(T371:T373)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64" t="s">
        <v>85</v>
      </c>
      <c r="AT370" s="172" t="s">
        <v>75</v>
      </c>
      <c r="AU370" s="172" t="s">
        <v>83</v>
      </c>
      <c r="AY370" s="164" t="s">
        <v>153</v>
      </c>
      <c r="BK370" s="173">
        <f>SUM(BK371:BK373)</f>
        <v>0</v>
      </c>
    </row>
    <row r="371" s="2" customFormat="1" ht="24.15" customHeight="1">
      <c r="A371" s="35"/>
      <c r="B371" s="174"/>
      <c r="C371" s="175" t="s">
        <v>877</v>
      </c>
      <c r="D371" s="175" t="s">
        <v>154</v>
      </c>
      <c r="E371" s="176" t="s">
        <v>1003</v>
      </c>
      <c r="F371" s="177" t="s">
        <v>1004</v>
      </c>
      <c r="G371" s="178" t="s">
        <v>322</v>
      </c>
      <c r="H371" s="179">
        <v>13.949999999999999</v>
      </c>
      <c r="I371" s="180"/>
      <c r="J371" s="181">
        <f>ROUND(I371*H371,2)</f>
        <v>0</v>
      </c>
      <c r="K371" s="177" t="s">
        <v>173</v>
      </c>
      <c r="L371" s="36"/>
      <c r="M371" s="182" t="s">
        <v>1</v>
      </c>
      <c r="N371" s="183" t="s">
        <v>41</v>
      </c>
      <c r="O371" s="74"/>
      <c r="P371" s="184">
        <f>O371*H371</f>
        <v>0</v>
      </c>
      <c r="Q371" s="184">
        <v>0.0029099999999999998</v>
      </c>
      <c r="R371" s="184">
        <f>Q371*H371</f>
        <v>0.040594499999999999</v>
      </c>
      <c r="S371" s="184">
        <v>0</v>
      </c>
      <c r="T371" s="18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6" t="s">
        <v>94</v>
      </c>
      <c r="AT371" s="186" t="s">
        <v>154</v>
      </c>
      <c r="AU371" s="186" t="s">
        <v>85</v>
      </c>
      <c r="AY371" s="16" t="s">
        <v>153</v>
      </c>
      <c r="BE371" s="187">
        <f>IF(N371="základní",J371,0)</f>
        <v>0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6" t="s">
        <v>83</v>
      </c>
      <c r="BK371" s="187">
        <f>ROUND(I371*H371,2)</f>
        <v>0</v>
      </c>
      <c r="BL371" s="16" t="s">
        <v>94</v>
      </c>
      <c r="BM371" s="186" t="s">
        <v>2225</v>
      </c>
    </row>
    <row r="372" s="13" customFormat="1">
      <c r="A372" s="13"/>
      <c r="B372" s="195"/>
      <c r="C372" s="13"/>
      <c r="D372" s="196" t="s">
        <v>201</v>
      </c>
      <c r="E372" s="197" t="s">
        <v>1</v>
      </c>
      <c r="F372" s="198" t="s">
        <v>2226</v>
      </c>
      <c r="G372" s="13"/>
      <c r="H372" s="199">
        <v>13.949999999999999</v>
      </c>
      <c r="I372" s="200"/>
      <c r="J372" s="13"/>
      <c r="K372" s="13"/>
      <c r="L372" s="195"/>
      <c r="M372" s="201"/>
      <c r="N372" s="202"/>
      <c r="O372" s="202"/>
      <c r="P372" s="202"/>
      <c r="Q372" s="202"/>
      <c r="R372" s="202"/>
      <c r="S372" s="202"/>
      <c r="T372" s="20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7" t="s">
        <v>201</v>
      </c>
      <c r="AU372" s="197" t="s">
        <v>85</v>
      </c>
      <c r="AV372" s="13" t="s">
        <v>85</v>
      </c>
      <c r="AW372" s="13" t="s">
        <v>32</v>
      </c>
      <c r="AX372" s="13" t="s">
        <v>83</v>
      </c>
      <c r="AY372" s="197" t="s">
        <v>153</v>
      </c>
    </row>
    <row r="373" s="2" customFormat="1" ht="24.15" customHeight="1">
      <c r="A373" s="35"/>
      <c r="B373" s="174"/>
      <c r="C373" s="175" t="s">
        <v>881</v>
      </c>
      <c r="D373" s="175" t="s">
        <v>154</v>
      </c>
      <c r="E373" s="176" t="s">
        <v>1021</v>
      </c>
      <c r="F373" s="177" t="s">
        <v>1022</v>
      </c>
      <c r="G373" s="178" t="s">
        <v>831</v>
      </c>
      <c r="H373" s="214"/>
      <c r="I373" s="180"/>
      <c r="J373" s="181">
        <f>ROUND(I373*H373,2)</f>
        <v>0</v>
      </c>
      <c r="K373" s="177" t="s">
        <v>173</v>
      </c>
      <c r="L373" s="36"/>
      <c r="M373" s="182" t="s">
        <v>1</v>
      </c>
      <c r="N373" s="183" t="s">
        <v>41</v>
      </c>
      <c r="O373" s="74"/>
      <c r="P373" s="184">
        <f>O373*H373</f>
        <v>0</v>
      </c>
      <c r="Q373" s="184">
        <v>0</v>
      </c>
      <c r="R373" s="184">
        <f>Q373*H373</f>
        <v>0</v>
      </c>
      <c r="S373" s="184">
        <v>0</v>
      </c>
      <c r="T373" s="185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86" t="s">
        <v>94</v>
      </c>
      <c r="AT373" s="186" t="s">
        <v>154</v>
      </c>
      <c r="AU373" s="186" t="s">
        <v>85</v>
      </c>
      <c r="AY373" s="16" t="s">
        <v>153</v>
      </c>
      <c r="BE373" s="187">
        <f>IF(N373="základní",J373,0)</f>
        <v>0</v>
      </c>
      <c r="BF373" s="187">
        <f>IF(N373="snížená",J373,0)</f>
        <v>0</v>
      </c>
      <c r="BG373" s="187">
        <f>IF(N373="zákl. přenesená",J373,0)</f>
        <v>0</v>
      </c>
      <c r="BH373" s="187">
        <f>IF(N373="sníž. přenesená",J373,0)</f>
        <v>0</v>
      </c>
      <c r="BI373" s="187">
        <f>IF(N373="nulová",J373,0)</f>
        <v>0</v>
      </c>
      <c r="BJ373" s="16" t="s">
        <v>83</v>
      </c>
      <c r="BK373" s="187">
        <f>ROUND(I373*H373,2)</f>
        <v>0</v>
      </c>
      <c r="BL373" s="16" t="s">
        <v>94</v>
      </c>
      <c r="BM373" s="186" t="s">
        <v>2227</v>
      </c>
    </row>
    <row r="374" s="12" customFormat="1" ht="22.8" customHeight="1">
      <c r="A374" s="12"/>
      <c r="B374" s="163"/>
      <c r="C374" s="12"/>
      <c r="D374" s="164" t="s">
        <v>75</v>
      </c>
      <c r="E374" s="188" t="s">
        <v>340</v>
      </c>
      <c r="F374" s="188" t="s">
        <v>341</v>
      </c>
      <c r="G374" s="12"/>
      <c r="H374" s="12"/>
      <c r="I374" s="166"/>
      <c r="J374" s="189">
        <f>BK374</f>
        <v>0</v>
      </c>
      <c r="K374" s="12"/>
      <c r="L374" s="163"/>
      <c r="M374" s="168"/>
      <c r="N374" s="169"/>
      <c r="O374" s="169"/>
      <c r="P374" s="170">
        <f>SUM(P375:P406)</f>
        <v>0</v>
      </c>
      <c r="Q374" s="169"/>
      <c r="R374" s="170">
        <f>SUM(R375:R406)</f>
        <v>0.2705591</v>
      </c>
      <c r="S374" s="169"/>
      <c r="T374" s="171">
        <f>SUM(T375:T406)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164" t="s">
        <v>85</v>
      </c>
      <c r="AT374" s="172" t="s">
        <v>75</v>
      </c>
      <c r="AU374" s="172" t="s">
        <v>83</v>
      </c>
      <c r="AY374" s="164" t="s">
        <v>153</v>
      </c>
      <c r="BK374" s="173">
        <f>SUM(BK375:BK406)</f>
        <v>0</v>
      </c>
    </row>
    <row r="375" s="2" customFormat="1" ht="24.15" customHeight="1">
      <c r="A375" s="35"/>
      <c r="B375" s="174"/>
      <c r="C375" s="175" t="s">
        <v>886</v>
      </c>
      <c r="D375" s="175" t="s">
        <v>154</v>
      </c>
      <c r="E375" s="176" t="s">
        <v>1062</v>
      </c>
      <c r="F375" s="177" t="s">
        <v>1063</v>
      </c>
      <c r="G375" s="178" t="s">
        <v>208</v>
      </c>
      <c r="H375" s="179">
        <v>12.6</v>
      </c>
      <c r="I375" s="180"/>
      <c r="J375" s="181">
        <f>ROUND(I375*H375,2)</f>
        <v>0</v>
      </c>
      <c r="K375" s="177" t="s">
        <v>173</v>
      </c>
      <c r="L375" s="36"/>
      <c r="M375" s="182" t="s">
        <v>1</v>
      </c>
      <c r="N375" s="183" t="s">
        <v>41</v>
      </c>
      <c r="O375" s="74"/>
      <c r="P375" s="184">
        <f>O375*H375</f>
        <v>0</v>
      </c>
      <c r="Q375" s="184">
        <v>0.00027</v>
      </c>
      <c r="R375" s="184">
        <f>Q375*H375</f>
        <v>0.0034020000000000001</v>
      </c>
      <c r="S375" s="184">
        <v>0</v>
      </c>
      <c r="T375" s="18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6" t="s">
        <v>94</v>
      </c>
      <c r="AT375" s="186" t="s">
        <v>154</v>
      </c>
      <c r="AU375" s="186" t="s">
        <v>85</v>
      </c>
      <c r="AY375" s="16" t="s">
        <v>153</v>
      </c>
      <c r="BE375" s="187">
        <f>IF(N375="základní",J375,0)</f>
        <v>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6" t="s">
        <v>83</v>
      </c>
      <c r="BK375" s="187">
        <f>ROUND(I375*H375,2)</f>
        <v>0</v>
      </c>
      <c r="BL375" s="16" t="s">
        <v>94</v>
      </c>
      <c r="BM375" s="186" t="s">
        <v>2228</v>
      </c>
    </row>
    <row r="376" s="13" customFormat="1">
      <c r="A376" s="13"/>
      <c r="B376" s="195"/>
      <c r="C376" s="13"/>
      <c r="D376" s="196" t="s">
        <v>201</v>
      </c>
      <c r="E376" s="197" t="s">
        <v>1</v>
      </c>
      <c r="F376" s="198" t="s">
        <v>2229</v>
      </c>
      <c r="G376" s="13"/>
      <c r="H376" s="199">
        <v>2.1000000000000001</v>
      </c>
      <c r="I376" s="200"/>
      <c r="J376" s="13"/>
      <c r="K376" s="13"/>
      <c r="L376" s="195"/>
      <c r="M376" s="201"/>
      <c r="N376" s="202"/>
      <c r="O376" s="202"/>
      <c r="P376" s="202"/>
      <c r="Q376" s="202"/>
      <c r="R376" s="202"/>
      <c r="S376" s="202"/>
      <c r="T376" s="20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7" t="s">
        <v>201</v>
      </c>
      <c r="AU376" s="197" t="s">
        <v>85</v>
      </c>
      <c r="AV376" s="13" t="s">
        <v>85</v>
      </c>
      <c r="AW376" s="13" t="s">
        <v>32</v>
      </c>
      <c r="AX376" s="13" t="s">
        <v>76</v>
      </c>
      <c r="AY376" s="197" t="s">
        <v>153</v>
      </c>
    </row>
    <row r="377" s="13" customFormat="1">
      <c r="A377" s="13"/>
      <c r="B377" s="195"/>
      <c r="C377" s="13"/>
      <c r="D377" s="196" t="s">
        <v>201</v>
      </c>
      <c r="E377" s="197" t="s">
        <v>1</v>
      </c>
      <c r="F377" s="198" t="s">
        <v>2230</v>
      </c>
      <c r="G377" s="13"/>
      <c r="H377" s="199">
        <v>10.5</v>
      </c>
      <c r="I377" s="200"/>
      <c r="J377" s="13"/>
      <c r="K377" s="13"/>
      <c r="L377" s="195"/>
      <c r="M377" s="201"/>
      <c r="N377" s="202"/>
      <c r="O377" s="202"/>
      <c r="P377" s="202"/>
      <c r="Q377" s="202"/>
      <c r="R377" s="202"/>
      <c r="S377" s="202"/>
      <c r="T377" s="20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7" t="s">
        <v>201</v>
      </c>
      <c r="AU377" s="197" t="s">
        <v>85</v>
      </c>
      <c r="AV377" s="13" t="s">
        <v>85</v>
      </c>
      <c r="AW377" s="13" t="s">
        <v>32</v>
      </c>
      <c r="AX377" s="13" t="s">
        <v>76</v>
      </c>
      <c r="AY377" s="197" t="s">
        <v>153</v>
      </c>
    </row>
    <row r="378" s="2" customFormat="1" ht="24.15" customHeight="1">
      <c r="A378" s="35"/>
      <c r="B378" s="174"/>
      <c r="C378" s="175" t="s">
        <v>890</v>
      </c>
      <c r="D378" s="175" t="s">
        <v>154</v>
      </c>
      <c r="E378" s="176" t="s">
        <v>2231</v>
      </c>
      <c r="F378" s="177" t="s">
        <v>2232</v>
      </c>
      <c r="G378" s="178" t="s">
        <v>208</v>
      </c>
      <c r="H378" s="179">
        <v>1.76</v>
      </c>
      <c r="I378" s="180"/>
      <c r="J378" s="181">
        <f>ROUND(I378*H378,2)</f>
        <v>0</v>
      </c>
      <c r="K378" s="177" t="s">
        <v>173</v>
      </c>
      <c r="L378" s="36"/>
      <c r="M378" s="182" t="s">
        <v>1</v>
      </c>
      <c r="N378" s="183" t="s">
        <v>41</v>
      </c>
      <c r="O378" s="74"/>
      <c r="P378" s="184">
        <f>O378*H378</f>
        <v>0</v>
      </c>
      <c r="Q378" s="184">
        <v>0.00025999999999999998</v>
      </c>
      <c r="R378" s="184">
        <f>Q378*H378</f>
        <v>0.00045759999999999996</v>
      </c>
      <c r="S378" s="184">
        <v>0</v>
      </c>
      <c r="T378" s="18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6" t="s">
        <v>94</v>
      </c>
      <c r="AT378" s="186" t="s">
        <v>154</v>
      </c>
      <c r="AU378" s="186" t="s">
        <v>85</v>
      </c>
      <c r="AY378" s="16" t="s">
        <v>153</v>
      </c>
      <c r="BE378" s="187">
        <f>IF(N378="základní",J378,0)</f>
        <v>0</v>
      </c>
      <c r="BF378" s="187">
        <f>IF(N378="snížená",J378,0)</f>
        <v>0</v>
      </c>
      <c r="BG378" s="187">
        <f>IF(N378="zákl. přenesená",J378,0)</f>
        <v>0</v>
      </c>
      <c r="BH378" s="187">
        <f>IF(N378="sníž. přenesená",J378,0)</f>
        <v>0</v>
      </c>
      <c r="BI378" s="187">
        <f>IF(N378="nulová",J378,0)</f>
        <v>0</v>
      </c>
      <c r="BJ378" s="16" t="s">
        <v>83</v>
      </c>
      <c r="BK378" s="187">
        <f>ROUND(I378*H378,2)</f>
        <v>0</v>
      </c>
      <c r="BL378" s="16" t="s">
        <v>94</v>
      </c>
      <c r="BM378" s="186" t="s">
        <v>2233</v>
      </c>
    </row>
    <row r="379" s="13" customFormat="1">
      <c r="A379" s="13"/>
      <c r="B379" s="195"/>
      <c r="C379" s="13"/>
      <c r="D379" s="196" t="s">
        <v>201</v>
      </c>
      <c r="E379" s="197" t="s">
        <v>1</v>
      </c>
      <c r="F379" s="198" t="s">
        <v>2234</v>
      </c>
      <c r="G379" s="13"/>
      <c r="H379" s="199">
        <v>1.76</v>
      </c>
      <c r="I379" s="200"/>
      <c r="J379" s="13"/>
      <c r="K379" s="13"/>
      <c r="L379" s="195"/>
      <c r="M379" s="201"/>
      <c r="N379" s="202"/>
      <c r="O379" s="202"/>
      <c r="P379" s="202"/>
      <c r="Q379" s="202"/>
      <c r="R379" s="202"/>
      <c r="S379" s="202"/>
      <c r="T379" s="20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7" t="s">
        <v>201</v>
      </c>
      <c r="AU379" s="197" t="s">
        <v>85</v>
      </c>
      <c r="AV379" s="13" t="s">
        <v>85</v>
      </c>
      <c r="AW379" s="13" t="s">
        <v>32</v>
      </c>
      <c r="AX379" s="13" t="s">
        <v>83</v>
      </c>
      <c r="AY379" s="197" t="s">
        <v>153</v>
      </c>
    </row>
    <row r="380" s="2" customFormat="1" ht="24.15" customHeight="1">
      <c r="A380" s="35"/>
      <c r="B380" s="174"/>
      <c r="C380" s="175" t="s">
        <v>894</v>
      </c>
      <c r="D380" s="175" t="s">
        <v>154</v>
      </c>
      <c r="E380" s="176" t="s">
        <v>2235</v>
      </c>
      <c r="F380" s="177" t="s">
        <v>2236</v>
      </c>
      <c r="G380" s="178" t="s">
        <v>208</v>
      </c>
      <c r="H380" s="179">
        <v>12.35</v>
      </c>
      <c r="I380" s="180"/>
      <c r="J380" s="181">
        <f>ROUND(I380*H380,2)</f>
        <v>0</v>
      </c>
      <c r="K380" s="177" t="s">
        <v>173</v>
      </c>
      <c r="L380" s="36"/>
      <c r="M380" s="182" t="s">
        <v>1</v>
      </c>
      <c r="N380" s="183" t="s">
        <v>41</v>
      </c>
      <c r="O380" s="74"/>
      <c r="P380" s="184">
        <f>O380*H380</f>
        <v>0</v>
      </c>
      <c r="Q380" s="184">
        <v>0.00027</v>
      </c>
      <c r="R380" s="184">
        <f>Q380*H380</f>
        <v>0.0033344999999999998</v>
      </c>
      <c r="S380" s="184">
        <v>0</v>
      </c>
      <c r="T380" s="18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86" t="s">
        <v>94</v>
      </c>
      <c r="AT380" s="186" t="s">
        <v>154</v>
      </c>
      <c r="AU380" s="186" t="s">
        <v>85</v>
      </c>
      <c r="AY380" s="16" t="s">
        <v>153</v>
      </c>
      <c r="BE380" s="187">
        <f>IF(N380="základní",J380,0)</f>
        <v>0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6" t="s">
        <v>83</v>
      </c>
      <c r="BK380" s="187">
        <f>ROUND(I380*H380,2)</f>
        <v>0</v>
      </c>
      <c r="BL380" s="16" t="s">
        <v>94</v>
      </c>
      <c r="BM380" s="186" t="s">
        <v>2237</v>
      </c>
    </row>
    <row r="381" s="13" customFormat="1">
      <c r="A381" s="13"/>
      <c r="B381" s="195"/>
      <c r="C381" s="13"/>
      <c r="D381" s="196" t="s">
        <v>201</v>
      </c>
      <c r="E381" s="197" t="s">
        <v>1</v>
      </c>
      <c r="F381" s="198" t="s">
        <v>2238</v>
      </c>
      <c r="G381" s="13"/>
      <c r="H381" s="199">
        <v>12.35</v>
      </c>
      <c r="I381" s="200"/>
      <c r="J381" s="13"/>
      <c r="K381" s="13"/>
      <c r="L381" s="195"/>
      <c r="M381" s="201"/>
      <c r="N381" s="202"/>
      <c r="O381" s="202"/>
      <c r="P381" s="202"/>
      <c r="Q381" s="202"/>
      <c r="R381" s="202"/>
      <c r="S381" s="202"/>
      <c r="T381" s="20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7" t="s">
        <v>201</v>
      </c>
      <c r="AU381" s="197" t="s">
        <v>85</v>
      </c>
      <c r="AV381" s="13" t="s">
        <v>85</v>
      </c>
      <c r="AW381" s="13" t="s">
        <v>32</v>
      </c>
      <c r="AX381" s="13" t="s">
        <v>83</v>
      </c>
      <c r="AY381" s="197" t="s">
        <v>153</v>
      </c>
    </row>
    <row r="382" s="2" customFormat="1" ht="24.15" customHeight="1">
      <c r="A382" s="35"/>
      <c r="B382" s="174"/>
      <c r="C382" s="175" t="s">
        <v>900</v>
      </c>
      <c r="D382" s="175" t="s">
        <v>154</v>
      </c>
      <c r="E382" s="176" t="s">
        <v>1067</v>
      </c>
      <c r="F382" s="177" t="s">
        <v>1068</v>
      </c>
      <c r="G382" s="178" t="s">
        <v>322</v>
      </c>
      <c r="H382" s="179">
        <v>43.5</v>
      </c>
      <c r="I382" s="180"/>
      <c r="J382" s="181">
        <f>ROUND(I382*H382,2)</f>
        <v>0</v>
      </c>
      <c r="K382" s="177" t="s">
        <v>173</v>
      </c>
      <c r="L382" s="36"/>
      <c r="M382" s="182" t="s">
        <v>1</v>
      </c>
      <c r="N382" s="183" t="s">
        <v>41</v>
      </c>
      <c r="O382" s="74"/>
      <c r="P382" s="184">
        <f>O382*H382</f>
        <v>0</v>
      </c>
      <c r="Q382" s="184">
        <v>0.0032699999999999999</v>
      </c>
      <c r="R382" s="184">
        <f>Q382*H382</f>
        <v>0.14224499999999998</v>
      </c>
      <c r="S382" s="184">
        <v>0</v>
      </c>
      <c r="T382" s="18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86" t="s">
        <v>94</v>
      </c>
      <c r="AT382" s="186" t="s">
        <v>154</v>
      </c>
      <c r="AU382" s="186" t="s">
        <v>85</v>
      </c>
      <c r="AY382" s="16" t="s">
        <v>153</v>
      </c>
      <c r="BE382" s="187">
        <f>IF(N382="základní",J382,0)</f>
        <v>0</v>
      </c>
      <c r="BF382" s="187">
        <f>IF(N382="snížená",J382,0)</f>
        <v>0</v>
      </c>
      <c r="BG382" s="187">
        <f>IF(N382="zákl. přenesená",J382,0)</f>
        <v>0</v>
      </c>
      <c r="BH382" s="187">
        <f>IF(N382="sníž. přenesená",J382,0)</f>
        <v>0</v>
      </c>
      <c r="BI382" s="187">
        <f>IF(N382="nulová",J382,0)</f>
        <v>0</v>
      </c>
      <c r="BJ382" s="16" t="s">
        <v>83</v>
      </c>
      <c r="BK382" s="187">
        <f>ROUND(I382*H382,2)</f>
        <v>0</v>
      </c>
      <c r="BL382" s="16" t="s">
        <v>94</v>
      </c>
      <c r="BM382" s="186" t="s">
        <v>2239</v>
      </c>
    </row>
    <row r="383" s="13" customFormat="1">
      <c r="A383" s="13"/>
      <c r="B383" s="195"/>
      <c r="C383" s="13"/>
      <c r="D383" s="196" t="s">
        <v>201</v>
      </c>
      <c r="E383" s="197" t="s">
        <v>1</v>
      </c>
      <c r="F383" s="198" t="s">
        <v>2240</v>
      </c>
      <c r="G383" s="13"/>
      <c r="H383" s="199">
        <v>5.7999999999999998</v>
      </c>
      <c r="I383" s="200"/>
      <c r="J383" s="13"/>
      <c r="K383" s="13"/>
      <c r="L383" s="195"/>
      <c r="M383" s="201"/>
      <c r="N383" s="202"/>
      <c r="O383" s="202"/>
      <c r="P383" s="202"/>
      <c r="Q383" s="202"/>
      <c r="R383" s="202"/>
      <c r="S383" s="202"/>
      <c r="T383" s="20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7" t="s">
        <v>201</v>
      </c>
      <c r="AU383" s="197" t="s">
        <v>85</v>
      </c>
      <c r="AV383" s="13" t="s">
        <v>85</v>
      </c>
      <c r="AW383" s="13" t="s">
        <v>32</v>
      </c>
      <c r="AX383" s="13" t="s">
        <v>76</v>
      </c>
      <c r="AY383" s="197" t="s">
        <v>153</v>
      </c>
    </row>
    <row r="384" s="13" customFormat="1">
      <c r="A384" s="13"/>
      <c r="B384" s="195"/>
      <c r="C384" s="13"/>
      <c r="D384" s="196" t="s">
        <v>201</v>
      </c>
      <c r="E384" s="197" t="s">
        <v>1</v>
      </c>
      <c r="F384" s="198" t="s">
        <v>2241</v>
      </c>
      <c r="G384" s="13"/>
      <c r="H384" s="199">
        <v>14.699999999999999</v>
      </c>
      <c r="I384" s="200"/>
      <c r="J384" s="13"/>
      <c r="K384" s="13"/>
      <c r="L384" s="195"/>
      <c r="M384" s="201"/>
      <c r="N384" s="202"/>
      <c r="O384" s="202"/>
      <c r="P384" s="202"/>
      <c r="Q384" s="202"/>
      <c r="R384" s="202"/>
      <c r="S384" s="202"/>
      <c r="T384" s="20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7" t="s">
        <v>201</v>
      </c>
      <c r="AU384" s="197" t="s">
        <v>85</v>
      </c>
      <c r="AV384" s="13" t="s">
        <v>85</v>
      </c>
      <c r="AW384" s="13" t="s">
        <v>32</v>
      </c>
      <c r="AX384" s="13" t="s">
        <v>76</v>
      </c>
      <c r="AY384" s="197" t="s">
        <v>153</v>
      </c>
    </row>
    <row r="385" s="13" customFormat="1">
      <c r="A385" s="13"/>
      <c r="B385" s="195"/>
      <c r="C385" s="13"/>
      <c r="D385" s="196" t="s">
        <v>201</v>
      </c>
      <c r="E385" s="197" t="s">
        <v>1</v>
      </c>
      <c r="F385" s="198" t="s">
        <v>2242</v>
      </c>
      <c r="G385" s="13"/>
      <c r="H385" s="199">
        <v>17</v>
      </c>
      <c r="I385" s="200"/>
      <c r="J385" s="13"/>
      <c r="K385" s="13"/>
      <c r="L385" s="195"/>
      <c r="M385" s="201"/>
      <c r="N385" s="202"/>
      <c r="O385" s="202"/>
      <c r="P385" s="202"/>
      <c r="Q385" s="202"/>
      <c r="R385" s="202"/>
      <c r="S385" s="202"/>
      <c r="T385" s="20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7" t="s">
        <v>201</v>
      </c>
      <c r="AU385" s="197" t="s">
        <v>85</v>
      </c>
      <c r="AV385" s="13" t="s">
        <v>85</v>
      </c>
      <c r="AW385" s="13" t="s">
        <v>32</v>
      </c>
      <c r="AX385" s="13" t="s">
        <v>76</v>
      </c>
      <c r="AY385" s="197" t="s">
        <v>153</v>
      </c>
    </row>
    <row r="386" s="13" customFormat="1">
      <c r="A386" s="13"/>
      <c r="B386" s="195"/>
      <c r="C386" s="13"/>
      <c r="D386" s="196" t="s">
        <v>201</v>
      </c>
      <c r="E386" s="197" t="s">
        <v>1</v>
      </c>
      <c r="F386" s="198" t="s">
        <v>2243</v>
      </c>
      <c r="G386" s="13"/>
      <c r="H386" s="199">
        <v>6</v>
      </c>
      <c r="I386" s="200"/>
      <c r="J386" s="13"/>
      <c r="K386" s="13"/>
      <c r="L386" s="195"/>
      <c r="M386" s="201"/>
      <c r="N386" s="202"/>
      <c r="O386" s="202"/>
      <c r="P386" s="202"/>
      <c r="Q386" s="202"/>
      <c r="R386" s="202"/>
      <c r="S386" s="202"/>
      <c r="T386" s="20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7" t="s">
        <v>201</v>
      </c>
      <c r="AU386" s="197" t="s">
        <v>85</v>
      </c>
      <c r="AV386" s="13" t="s">
        <v>85</v>
      </c>
      <c r="AW386" s="13" t="s">
        <v>32</v>
      </c>
      <c r="AX386" s="13" t="s">
        <v>76</v>
      </c>
      <c r="AY386" s="197" t="s">
        <v>153</v>
      </c>
    </row>
    <row r="387" s="2" customFormat="1" ht="16.5" customHeight="1">
      <c r="A387" s="35"/>
      <c r="B387" s="174"/>
      <c r="C387" s="204" t="s">
        <v>905</v>
      </c>
      <c r="D387" s="204" t="s">
        <v>420</v>
      </c>
      <c r="E387" s="205" t="s">
        <v>152</v>
      </c>
      <c r="F387" s="206" t="s">
        <v>2244</v>
      </c>
      <c r="G387" s="207" t="s">
        <v>172</v>
      </c>
      <c r="H387" s="208">
        <v>1</v>
      </c>
      <c r="I387" s="209"/>
      <c r="J387" s="210">
        <f>ROUND(I387*H387,2)</f>
        <v>0</v>
      </c>
      <c r="K387" s="206" t="s">
        <v>1</v>
      </c>
      <c r="L387" s="211"/>
      <c r="M387" s="212" t="s">
        <v>1</v>
      </c>
      <c r="N387" s="213" t="s">
        <v>41</v>
      </c>
      <c r="O387" s="74"/>
      <c r="P387" s="184">
        <f>O387*H387</f>
        <v>0</v>
      </c>
      <c r="Q387" s="184">
        <v>0</v>
      </c>
      <c r="R387" s="184">
        <f>Q387*H387</f>
        <v>0</v>
      </c>
      <c r="S387" s="184">
        <v>0</v>
      </c>
      <c r="T387" s="18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86" t="s">
        <v>347</v>
      </c>
      <c r="AT387" s="186" t="s">
        <v>420</v>
      </c>
      <c r="AU387" s="186" t="s">
        <v>85</v>
      </c>
      <c r="AY387" s="16" t="s">
        <v>153</v>
      </c>
      <c r="BE387" s="187">
        <f>IF(N387="základní",J387,0)</f>
        <v>0</v>
      </c>
      <c r="BF387" s="187">
        <f>IF(N387="snížená",J387,0)</f>
        <v>0</v>
      </c>
      <c r="BG387" s="187">
        <f>IF(N387="zákl. přenesená",J387,0)</f>
        <v>0</v>
      </c>
      <c r="BH387" s="187">
        <f>IF(N387="sníž. přenesená",J387,0)</f>
        <v>0</v>
      </c>
      <c r="BI387" s="187">
        <f>IF(N387="nulová",J387,0)</f>
        <v>0</v>
      </c>
      <c r="BJ387" s="16" t="s">
        <v>83</v>
      </c>
      <c r="BK387" s="187">
        <f>ROUND(I387*H387,2)</f>
        <v>0</v>
      </c>
      <c r="BL387" s="16" t="s">
        <v>94</v>
      </c>
      <c r="BM387" s="186" t="s">
        <v>2245</v>
      </c>
    </row>
    <row r="388" s="2" customFormat="1" ht="16.5" customHeight="1">
      <c r="A388" s="35"/>
      <c r="B388" s="174"/>
      <c r="C388" s="204" t="s">
        <v>909</v>
      </c>
      <c r="D388" s="204" t="s">
        <v>420</v>
      </c>
      <c r="E388" s="205" t="s">
        <v>225</v>
      </c>
      <c r="F388" s="206" t="s">
        <v>2246</v>
      </c>
      <c r="G388" s="207" t="s">
        <v>172</v>
      </c>
      <c r="H388" s="208">
        <v>1</v>
      </c>
      <c r="I388" s="209"/>
      <c r="J388" s="210">
        <f>ROUND(I388*H388,2)</f>
        <v>0</v>
      </c>
      <c r="K388" s="206" t="s">
        <v>1</v>
      </c>
      <c r="L388" s="211"/>
      <c r="M388" s="212" t="s">
        <v>1</v>
      </c>
      <c r="N388" s="213" t="s">
        <v>41</v>
      </c>
      <c r="O388" s="74"/>
      <c r="P388" s="184">
        <f>O388*H388</f>
        <v>0</v>
      </c>
      <c r="Q388" s="184">
        <v>0</v>
      </c>
      <c r="R388" s="184">
        <f>Q388*H388</f>
        <v>0</v>
      </c>
      <c r="S388" s="184">
        <v>0</v>
      </c>
      <c r="T388" s="18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6" t="s">
        <v>347</v>
      </c>
      <c r="AT388" s="186" t="s">
        <v>420</v>
      </c>
      <c r="AU388" s="186" t="s">
        <v>85</v>
      </c>
      <c r="AY388" s="16" t="s">
        <v>153</v>
      </c>
      <c r="BE388" s="187">
        <f>IF(N388="základní",J388,0)</f>
        <v>0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6" t="s">
        <v>83</v>
      </c>
      <c r="BK388" s="187">
        <f>ROUND(I388*H388,2)</f>
        <v>0</v>
      </c>
      <c r="BL388" s="16" t="s">
        <v>94</v>
      </c>
      <c r="BM388" s="186" t="s">
        <v>2247</v>
      </c>
    </row>
    <row r="389" s="2" customFormat="1" ht="16.5" customHeight="1">
      <c r="A389" s="35"/>
      <c r="B389" s="174"/>
      <c r="C389" s="204" t="s">
        <v>914</v>
      </c>
      <c r="D389" s="204" t="s">
        <v>420</v>
      </c>
      <c r="E389" s="205" t="s">
        <v>230</v>
      </c>
      <c r="F389" s="206" t="s">
        <v>2248</v>
      </c>
      <c r="G389" s="207" t="s">
        <v>172</v>
      </c>
      <c r="H389" s="208">
        <v>1</v>
      </c>
      <c r="I389" s="209"/>
      <c r="J389" s="210">
        <f>ROUND(I389*H389,2)</f>
        <v>0</v>
      </c>
      <c r="K389" s="206" t="s">
        <v>1</v>
      </c>
      <c r="L389" s="211"/>
      <c r="M389" s="212" t="s">
        <v>1</v>
      </c>
      <c r="N389" s="213" t="s">
        <v>41</v>
      </c>
      <c r="O389" s="74"/>
      <c r="P389" s="184">
        <f>O389*H389</f>
        <v>0</v>
      </c>
      <c r="Q389" s="184">
        <v>0</v>
      </c>
      <c r="R389" s="184">
        <f>Q389*H389</f>
        <v>0</v>
      </c>
      <c r="S389" s="184">
        <v>0</v>
      </c>
      <c r="T389" s="18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6" t="s">
        <v>347</v>
      </c>
      <c r="AT389" s="186" t="s">
        <v>420</v>
      </c>
      <c r="AU389" s="186" t="s">
        <v>85</v>
      </c>
      <c r="AY389" s="16" t="s">
        <v>153</v>
      </c>
      <c r="BE389" s="187">
        <f>IF(N389="základní",J389,0)</f>
        <v>0</v>
      </c>
      <c r="BF389" s="187">
        <f>IF(N389="snížená",J389,0)</f>
        <v>0</v>
      </c>
      <c r="BG389" s="187">
        <f>IF(N389="zákl. přenesená",J389,0)</f>
        <v>0</v>
      </c>
      <c r="BH389" s="187">
        <f>IF(N389="sníž. přenesená",J389,0)</f>
        <v>0</v>
      </c>
      <c r="BI389" s="187">
        <f>IF(N389="nulová",J389,0)</f>
        <v>0</v>
      </c>
      <c r="BJ389" s="16" t="s">
        <v>83</v>
      </c>
      <c r="BK389" s="187">
        <f>ROUND(I389*H389,2)</f>
        <v>0</v>
      </c>
      <c r="BL389" s="16" t="s">
        <v>94</v>
      </c>
      <c r="BM389" s="186" t="s">
        <v>2249</v>
      </c>
    </row>
    <row r="390" s="2" customFormat="1" ht="16.5" customHeight="1">
      <c r="A390" s="35"/>
      <c r="B390" s="174"/>
      <c r="C390" s="204" t="s">
        <v>918</v>
      </c>
      <c r="D390" s="204" t="s">
        <v>420</v>
      </c>
      <c r="E390" s="205" t="s">
        <v>235</v>
      </c>
      <c r="F390" s="206" t="s">
        <v>2250</v>
      </c>
      <c r="G390" s="207" t="s">
        <v>172</v>
      </c>
      <c r="H390" s="208">
        <v>1</v>
      </c>
      <c r="I390" s="209"/>
      <c r="J390" s="210">
        <f>ROUND(I390*H390,2)</f>
        <v>0</v>
      </c>
      <c r="K390" s="206" t="s">
        <v>1</v>
      </c>
      <c r="L390" s="211"/>
      <c r="M390" s="212" t="s">
        <v>1</v>
      </c>
      <c r="N390" s="213" t="s">
        <v>41</v>
      </c>
      <c r="O390" s="74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86" t="s">
        <v>347</v>
      </c>
      <c r="AT390" s="186" t="s">
        <v>420</v>
      </c>
      <c r="AU390" s="186" t="s">
        <v>85</v>
      </c>
      <c r="AY390" s="16" t="s">
        <v>153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6" t="s">
        <v>83</v>
      </c>
      <c r="BK390" s="187">
        <f>ROUND(I390*H390,2)</f>
        <v>0</v>
      </c>
      <c r="BL390" s="16" t="s">
        <v>94</v>
      </c>
      <c r="BM390" s="186" t="s">
        <v>2251</v>
      </c>
    </row>
    <row r="391" s="2" customFormat="1" ht="24.15" customHeight="1">
      <c r="A391" s="35"/>
      <c r="B391" s="174"/>
      <c r="C391" s="175" t="s">
        <v>930</v>
      </c>
      <c r="D391" s="175" t="s">
        <v>154</v>
      </c>
      <c r="E391" s="176" t="s">
        <v>1080</v>
      </c>
      <c r="F391" s="177" t="s">
        <v>1081</v>
      </c>
      <c r="G391" s="178" t="s">
        <v>172</v>
      </c>
      <c r="H391" s="179">
        <v>2</v>
      </c>
      <c r="I391" s="180"/>
      <c r="J391" s="181">
        <f>ROUND(I391*H391,2)</f>
        <v>0</v>
      </c>
      <c r="K391" s="177" t="s">
        <v>173</v>
      </c>
      <c r="L391" s="36"/>
      <c r="M391" s="182" t="s">
        <v>1</v>
      </c>
      <c r="N391" s="183" t="s">
        <v>41</v>
      </c>
      <c r="O391" s="74"/>
      <c r="P391" s="184">
        <f>O391*H391</f>
        <v>0</v>
      </c>
      <c r="Q391" s="184">
        <v>0</v>
      </c>
      <c r="R391" s="184">
        <f>Q391*H391</f>
        <v>0</v>
      </c>
      <c r="S391" s="184">
        <v>0</v>
      </c>
      <c r="T391" s="18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6" t="s">
        <v>94</v>
      </c>
      <c r="AT391" s="186" t="s">
        <v>154</v>
      </c>
      <c r="AU391" s="186" t="s">
        <v>85</v>
      </c>
      <c r="AY391" s="16" t="s">
        <v>153</v>
      </c>
      <c r="BE391" s="187">
        <f>IF(N391="základní",J391,0)</f>
        <v>0</v>
      </c>
      <c r="BF391" s="187">
        <f>IF(N391="snížená",J391,0)</f>
        <v>0</v>
      </c>
      <c r="BG391" s="187">
        <f>IF(N391="zákl. přenesená",J391,0)</f>
        <v>0</v>
      </c>
      <c r="BH391" s="187">
        <f>IF(N391="sníž. přenesená",J391,0)</f>
        <v>0</v>
      </c>
      <c r="BI391" s="187">
        <f>IF(N391="nulová",J391,0)</f>
        <v>0</v>
      </c>
      <c r="BJ391" s="16" t="s">
        <v>83</v>
      </c>
      <c r="BK391" s="187">
        <f>ROUND(I391*H391,2)</f>
        <v>0</v>
      </c>
      <c r="BL391" s="16" t="s">
        <v>94</v>
      </c>
      <c r="BM391" s="186" t="s">
        <v>2252</v>
      </c>
    </row>
    <row r="392" s="2" customFormat="1" ht="24.15" customHeight="1">
      <c r="A392" s="35"/>
      <c r="B392" s="174"/>
      <c r="C392" s="204" t="s">
        <v>935</v>
      </c>
      <c r="D392" s="204" t="s">
        <v>420</v>
      </c>
      <c r="E392" s="205" t="s">
        <v>1084</v>
      </c>
      <c r="F392" s="206" t="s">
        <v>1085</v>
      </c>
      <c r="G392" s="207" t="s">
        <v>172</v>
      </c>
      <c r="H392" s="208">
        <v>1</v>
      </c>
      <c r="I392" s="209"/>
      <c r="J392" s="210">
        <f>ROUND(I392*H392,2)</f>
        <v>0</v>
      </c>
      <c r="K392" s="206" t="s">
        <v>173</v>
      </c>
      <c r="L392" s="211"/>
      <c r="M392" s="212" t="s">
        <v>1</v>
      </c>
      <c r="N392" s="213" t="s">
        <v>41</v>
      </c>
      <c r="O392" s="74"/>
      <c r="P392" s="184">
        <f>O392*H392</f>
        <v>0</v>
      </c>
      <c r="Q392" s="184">
        <v>0.014500000000000001</v>
      </c>
      <c r="R392" s="184">
        <f>Q392*H392</f>
        <v>0.014500000000000001</v>
      </c>
      <c r="S392" s="184">
        <v>0</v>
      </c>
      <c r="T392" s="185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6" t="s">
        <v>347</v>
      </c>
      <c r="AT392" s="186" t="s">
        <v>420</v>
      </c>
      <c r="AU392" s="186" t="s">
        <v>85</v>
      </c>
      <c r="AY392" s="16" t="s">
        <v>153</v>
      </c>
      <c r="BE392" s="187">
        <f>IF(N392="základní",J392,0)</f>
        <v>0</v>
      </c>
      <c r="BF392" s="187">
        <f>IF(N392="snížená",J392,0)</f>
        <v>0</v>
      </c>
      <c r="BG392" s="187">
        <f>IF(N392="zákl. přenesená",J392,0)</f>
        <v>0</v>
      </c>
      <c r="BH392" s="187">
        <f>IF(N392="sníž. přenesená",J392,0)</f>
        <v>0</v>
      </c>
      <c r="BI392" s="187">
        <f>IF(N392="nulová",J392,0)</f>
        <v>0</v>
      </c>
      <c r="BJ392" s="16" t="s">
        <v>83</v>
      </c>
      <c r="BK392" s="187">
        <f>ROUND(I392*H392,2)</f>
        <v>0</v>
      </c>
      <c r="BL392" s="16" t="s">
        <v>94</v>
      </c>
      <c r="BM392" s="186" t="s">
        <v>2253</v>
      </c>
    </row>
    <row r="393" s="2" customFormat="1" ht="24.15" customHeight="1">
      <c r="A393" s="35"/>
      <c r="B393" s="174"/>
      <c r="C393" s="204" t="s">
        <v>940</v>
      </c>
      <c r="D393" s="204" t="s">
        <v>420</v>
      </c>
      <c r="E393" s="205" t="s">
        <v>1089</v>
      </c>
      <c r="F393" s="206" t="s">
        <v>1090</v>
      </c>
      <c r="G393" s="207" t="s">
        <v>172</v>
      </c>
      <c r="H393" s="208">
        <v>1</v>
      </c>
      <c r="I393" s="209"/>
      <c r="J393" s="210">
        <f>ROUND(I393*H393,2)</f>
        <v>0</v>
      </c>
      <c r="K393" s="206" t="s">
        <v>173</v>
      </c>
      <c r="L393" s="211"/>
      <c r="M393" s="212" t="s">
        <v>1</v>
      </c>
      <c r="N393" s="213" t="s">
        <v>41</v>
      </c>
      <c r="O393" s="74"/>
      <c r="P393" s="184">
        <f>O393*H393</f>
        <v>0</v>
      </c>
      <c r="Q393" s="184">
        <v>0.016</v>
      </c>
      <c r="R393" s="184">
        <f>Q393*H393</f>
        <v>0.016</v>
      </c>
      <c r="S393" s="184">
        <v>0</v>
      </c>
      <c r="T393" s="18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6" t="s">
        <v>347</v>
      </c>
      <c r="AT393" s="186" t="s">
        <v>420</v>
      </c>
      <c r="AU393" s="186" t="s">
        <v>85</v>
      </c>
      <c r="AY393" s="16" t="s">
        <v>153</v>
      </c>
      <c r="BE393" s="187">
        <f>IF(N393="základní",J393,0)</f>
        <v>0</v>
      </c>
      <c r="BF393" s="187">
        <f>IF(N393="snížená",J393,0)</f>
        <v>0</v>
      </c>
      <c r="BG393" s="187">
        <f>IF(N393="zákl. přenesená",J393,0)</f>
        <v>0</v>
      </c>
      <c r="BH393" s="187">
        <f>IF(N393="sníž. přenesená",J393,0)</f>
        <v>0</v>
      </c>
      <c r="BI393" s="187">
        <f>IF(N393="nulová",J393,0)</f>
        <v>0</v>
      </c>
      <c r="BJ393" s="16" t="s">
        <v>83</v>
      </c>
      <c r="BK393" s="187">
        <f>ROUND(I393*H393,2)</f>
        <v>0</v>
      </c>
      <c r="BL393" s="16" t="s">
        <v>94</v>
      </c>
      <c r="BM393" s="186" t="s">
        <v>2254</v>
      </c>
    </row>
    <row r="394" s="2" customFormat="1" ht="24.15" customHeight="1">
      <c r="A394" s="35"/>
      <c r="B394" s="174"/>
      <c r="C394" s="175" t="s">
        <v>944</v>
      </c>
      <c r="D394" s="175" t="s">
        <v>154</v>
      </c>
      <c r="E394" s="176" t="s">
        <v>1104</v>
      </c>
      <c r="F394" s="177" t="s">
        <v>1105</v>
      </c>
      <c r="G394" s="178" t="s">
        <v>172</v>
      </c>
      <c r="H394" s="179">
        <v>2</v>
      </c>
      <c r="I394" s="180"/>
      <c r="J394" s="181">
        <f>ROUND(I394*H394,2)</f>
        <v>0</v>
      </c>
      <c r="K394" s="177" t="s">
        <v>173</v>
      </c>
      <c r="L394" s="36"/>
      <c r="M394" s="182" t="s">
        <v>1</v>
      </c>
      <c r="N394" s="183" t="s">
        <v>41</v>
      </c>
      <c r="O394" s="74"/>
      <c r="P394" s="184">
        <f>O394*H394</f>
        <v>0</v>
      </c>
      <c r="Q394" s="184">
        <v>0.00092000000000000003</v>
      </c>
      <c r="R394" s="184">
        <f>Q394*H394</f>
        <v>0.0018400000000000001</v>
      </c>
      <c r="S394" s="184">
        <v>0</v>
      </c>
      <c r="T394" s="18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6" t="s">
        <v>94</v>
      </c>
      <c r="AT394" s="186" t="s">
        <v>154</v>
      </c>
      <c r="AU394" s="186" t="s">
        <v>85</v>
      </c>
      <c r="AY394" s="16" t="s">
        <v>153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6" t="s">
        <v>83</v>
      </c>
      <c r="BK394" s="187">
        <f>ROUND(I394*H394,2)</f>
        <v>0</v>
      </c>
      <c r="BL394" s="16" t="s">
        <v>94</v>
      </c>
      <c r="BM394" s="186" t="s">
        <v>2255</v>
      </c>
    </row>
    <row r="395" s="2" customFormat="1" ht="16.5" customHeight="1">
      <c r="A395" s="35"/>
      <c r="B395" s="174"/>
      <c r="C395" s="204" t="s">
        <v>949</v>
      </c>
      <c r="D395" s="204" t="s">
        <v>420</v>
      </c>
      <c r="E395" s="205" t="s">
        <v>2256</v>
      </c>
      <c r="F395" s="206" t="s">
        <v>2257</v>
      </c>
      <c r="G395" s="207" t="s">
        <v>172</v>
      </c>
      <c r="H395" s="208">
        <v>2</v>
      </c>
      <c r="I395" s="209"/>
      <c r="J395" s="210">
        <f>ROUND(I395*H395,2)</f>
        <v>0</v>
      </c>
      <c r="K395" s="206" t="s">
        <v>1</v>
      </c>
      <c r="L395" s="211"/>
      <c r="M395" s="212" t="s">
        <v>1</v>
      </c>
      <c r="N395" s="213" t="s">
        <v>41</v>
      </c>
      <c r="O395" s="74"/>
      <c r="P395" s="184">
        <f>O395*H395</f>
        <v>0</v>
      </c>
      <c r="Q395" s="184">
        <v>0</v>
      </c>
      <c r="R395" s="184">
        <f>Q395*H395</f>
        <v>0</v>
      </c>
      <c r="S395" s="184">
        <v>0</v>
      </c>
      <c r="T395" s="18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86" t="s">
        <v>347</v>
      </c>
      <c r="AT395" s="186" t="s">
        <v>420</v>
      </c>
      <c r="AU395" s="186" t="s">
        <v>85</v>
      </c>
      <c r="AY395" s="16" t="s">
        <v>153</v>
      </c>
      <c r="BE395" s="187">
        <f>IF(N395="základní",J395,0)</f>
        <v>0</v>
      </c>
      <c r="BF395" s="187">
        <f>IF(N395="snížená",J395,0)</f>
        <v>0</v>
      </c>
      <c r="BG395" s="187">
        <f>IF(N395="zákl. přenesená",J395,0)</f>
        <v>0</v>
      </c>
      <c r="BH395" s="187">
        <f>IF(N395="sníž. přenesená",J395,0)</f>
        <v>0</v>
      </c>
      <c r="BI395" s="187">
        <f>IF(N395="nulová",J395,0)</f>
        <v>0</v>
      </c>
      <c r="BJ395" s="16" t="s">
        <v>83</v>
      </c>
      <c r="BK395" s="187">
        <f>ROUND(I395*H395,2)</f>
        <v>0</v>
      </c>
      <c r="BL395" s="16" t="s">
        <v>94</v>
      </c>
      <c r="BM395" s="186" t="s">
        <v>2258</v>
      </c>
    </row>
    <row r="396" s="2" customFormat="1" ht="24.15" customHeight="1">
      <c r="A396" s="35"/>
      <c r="B396" s="174"/>
      <c r="C396" s="175" t="s">
        <v>953</v>
      </c>
      <c r="D396" s="175" t="s">
        <v>154</v>
      </c>
      <c r="E396" s="176" t="s">
        <v>1125</v>
      </c>
      <c r="F396" s="177" t="s">
        <v>1126</v>
      </c>
      <c r="G396" s="178" t="s">
        <v>172</v>
      </c>
      <c r="H396" s="179">
        <v>2</v>
      </c>
      <c r="I396" s="180"/>
      <c r="J396" s="181">
        <f>ROUND(I396*H396,2)</f>
        <v>0</v>
      </c>
      <c r="K396" s="177" t="s">
        <v>173</v>
      </c>
      <c r="L396" s="36"/>
      <c r="M396" s="182" t="s">
        <v>1</v>
      </c>
      <c r="N396" s="183" t="s">
        <v>41</v>
      </c>
      <c r="O396" s="74"/>
      <c r="P396" s="184">
        <f>O396*H396</f>
        <v>0</v>
      </c>
      <c r="Q396" s="184">
        <v>0.00040000000000000002</v>
      </c>
      <c r="R396" s="184">
        <f>Q396*H396</f>
        <v>0.00080000000000000004</v>
      </c>
      <c r="S396" s="184">
        <v>0</v>
      </c>
      <c r="T396" s="185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6" t="s">
        <v>94</v>
      </c>
      <c r="AT396" s="186" t="s">
        <v>154</v>
      </c>
      <c r="AU396" s="186" t="s">
        <v>85</v>
      </c>
      <c r="AY396" s="16" t="s">
        <v>153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6" t="s">
        <v>83</v>
      </c>
      <c r="BK396" s="187">
        <f>ROUND(I396*H396,2)</f>
        <v>0</v>
      </c>
      <c r="BL396" s="16" t="s">
        <v>94</v>
      </c>
      <c r="BM396" s="186" t="s">
        <v>2259</v>
      </c>
    </row>
    <row r="397" s="2" customFormat="1" ht="37.8" customHeight="1">
      <c r="A397" s="35"/>
      <c r="B397" s="174"/>
      <c r="C397" s="204" t="s">
        <v>957</v>
      </c>
      <c r="D397" s="204" t="s">
        <v>420</v>
      </c>
      <c r="E397" s="205" t="s">
        <v>1129</v>
      </c>
      <c r="F397" s="206" t="s">
        <v>1130</v>
      </c>
      <c r="G397" s="207" t="s">
        <v>172</v>
      </c>
      <c r="H397" s="208">
        <v>2</v>
      </c>
      <c r="I397" s="209"/>
      <c r="J397" s="210">
        <f>ROUND(I397*H397,2)</f>
        <v>0</v>
      </c>
      <c r="K397" s="206" t="s">
        <v>173</v>
      </c>
      <c r="L397" s="211"/>
      <c r="M397" s="212" t="s">
        <v>1</v>
      </c>
      <c r="N397" s="213" t="s">
        <v>41</v>
      </c>
      <c r="O397" s="74"/>
      <c r="P397" s="184">
        <f>O397*H397</f>
        <v>0</v>
      </c>
      <c r="Q397" s="184">
        <v>0.016</v>
      </c>
      <c r="R397" s="184">
        <f>Q397*H397</f>
        <v>0.032000000000000001</v>
      </c>
      <c r="S397" s="184">
        <v>0</v>
      </c>
      <c r="T397" s="185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86" t="s">
        <v>347</v>
      </c>
      <c r="AT397" s="186" t="s">
        <v>420</v>
      </c>
      <c r="AU397" s="186" t="s">
        <v>85</v>
      </c>
      <c r="AY397" s="16" t="s">
        <v>153</v>
      </c>
      <c r="BE397" s="187">
        <f>IF(N397="základní",J397,0)</f>
        <v>0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6" t="s">
        <v>83</v>
      </c>
      <c r="BK397" s="187">
        <f>ROUND(I397*H397,2)</f>
        <v>0</v>
      </c>
      <c r="BL397" s="16" t="s">
        <v>94</v>
      </c>
      <c r="BM397" s="186" t="s">
        <v>2260</v>
      </c>
    </row>
    <row r="398" s="2" customFormat="1" ht="24.15" customHeight="1">
      <c r="A398" s="35"/>
      <c r="B398" s="174"/>
      <c r="C398" s="175" t="s">
        <v>962</v>
      </c>
      <c r="D398" s="175" t="s">
        <v>154</v>
      </c>
      <c r="E398" s="176" t="s">
        <v>1141</v>
      </c>
      <c r="F398" s="177" t="s">
        <v>1142</v>
      </c>
      <c r="G398" s="178" t="s">
        <v>172</v>
      </c>
      <c r="H398" s="179">
        <v>1</v>
      </c>
      <c r="I398" s="180"/>
      <c r="J398" s="181">
        <f>ROUND(I398*H398,2)</f>
        <v>0</v>
      </c>
      <c r="K398" s="177" t="s">
        <v>173</v>
      </c>
      <c r="L398" s="36"/>
      <c r="M398" s="182" t="s">
        <v>1</v>
      </c>
      <c r="N398" s="183" t="s">
        <v>41</v>
      </c>
      <c r="O398" s="74"/>
      <c r="P398" s="184">
        <f>O398*H398</f>
        <v>0</v>
      </c>
      <c r="Q398" s="184">
        <v>0</v>
      </c>
      <c r="R398" s="184">
        <f>Q398*H398</f>
        <v>0</v>
      </c>
      <c r="S398" s="184">
        <v>0</v>
      </c>
      <c r="T398" s="18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6" t="s">
        <v>94</v>
      </c>
      <c r="AT398" s="186" t="s">
        <v>154</v>
      </c>
      <c r="AU398" s="186" t="s">
        <v>85</v>
      </c>
      <c r="AY398" s="16" t="s">
        <v>153</v>
      </c>
      <c r="BE398" s="187">
        <f>IF(N398="základní",J398,0)</f>
        <v>0</v>
      </c>
      <c r="BF398" s="187">
        <f>IF(N398="snížená",J398,0)</f>
        <v>0</v>
      </c>
      <c r="BG398" s="187">
        <f>IF(N398="zákl. přenesená",J398,0)</f>
        <v>0</v>
      </c>
      <c r="BH398" s="187">
        <f>IF(N398="sníž. přenesená",J398,0)</f>
        <v>0</v>
      </c>
      <c r="BI398" s="187">
        <f>IF(N398="nulová",J398,0)</f>
        <v>0</v>
      </c>
      <c r="BJ398" s="16" t="s">
        <v>83</v>
      </c>
      <c r="BK398" s="187">
        <f>ROUND(I398*H398,2)</f>
        <v>0</v>
      </c>
      <c r="BL398" s="16" t="s">
        <v>94</v>
      </c>
      <c r="BM398" s="186" t="s">
        <v>2261</v>
      </c>
    </row>
    <row r="399" s="2" customFormat="1" ht="24.15" customHeight="1">
      <c r="A399" s="35"/>
      <c r="B399" s="174"/>
      <c r="C399" s="204" t="s">
        <v>966</v>
      </c>
      <c r="D399" s="204" t="s">
        <v>420</v>
      </c>
      <c r="E399" s="205" t="s">
        <v>1145</v>
      </c>
      <c r="F399" s="206" t="s">
        <v>1146</v>
      </c>
      <c r="G399" s="207" t="s">
        <v>322</v>
      </c>
      <c r="H399" s="208">
        <v>0.80000000000000004</v>
      </c>
      <c r="I399" s="209"/>
      <c r="J399" s="210">
        <f>ROUND(I399*H399,2)</f>
        <v>0</v>
      </c>
      <c r="K399" s="206" t="s">
        <v>173</v>
      </c>
      <c r="L399" s="211"/>
      <c r="M399" s="212" t="s">
        <v>1</v>
      </c>
      <c r="N399" s="213" t="s">
        <v>41</v>
      </c>
      <c r="O399" s="74"/>
      <c r="P399" s="184">
        <f>O399*H399</f>
        <v>0</v>
      </c>
      <c r="Q399" s="184">
        <v>0.0040000000000000001</v>
      </c>
      <c r="R399" s="184">
        <f>Q399*H399</f>
        <v>0.0032000000000000002</v>
      </c>
      <c r="S399" s="184">
        <v>0</v>
      </c>
      <c r="T399" s="185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86" t="s">
        <v>347</v>
      </c>
      <c r="AT399" s="186" t="s">
        <v>420</v>
      </c>
      <c r="AU399" s="186" t="s">
        <v>85</v>
      </c>
      <c r="AY399" s="16" t="s">
        <v>153</v>
      </c>
      <c r="BE399" s="187">
        <f>IF(N399="základní",J399,0)</f>
        <v>0</v>
      </c>
      <c r="BF399" s="187">
        <f>IF(N399="snížená",J399,0)</f>
        <v>0</v>
      </c>
      <c r="BG399" s="187">
        <f>IF(N399="zákl. přenesená",J399,0)</f>
        <v>0</v>
      </c>
      <c r="BH399" s="187">
        <f>IF(N399="sníž. přenesená",J399,0)</f>
        <v>0</v>
      </c>
      <c r="BI399" s="187">
        <f>IF(N399="nulová",J399,0)</f>
        <v>0</v>
      </c>
      <c r="BJ399" s="16" t="s">
        <v>83</v>
      </c>
      <c r="BK399" s="187">
        <f>ROUND(I399*H399,2)</f>
        <v>0</v>
      </c>
      <c r="BL399" s="16" t="s">
        <v>94</v>
      </c>
      <c r="BM399" s="186" t="s">
        <v>2262</v>
      </c>
    </row>
    <row r="400" s="2" customFormat="1" ht="24.15" customHeight="1">
      <c r="A400" s="35"/>
      <c r="B400" s="174"/>
      <c r="C400" s="175" t="s">
        <v>971</v>
      </c>
      <c r="D400" s="175" t="s">
        <v>154</v>
      </c>
      <c r="E400" s="176" t="s">
        <v>2263</v>
      </c>
      <c r="F400" s="177" t="s">
        <v>2264</v>
      </c>
      <c r="G400" s="178" t="s">
        <v>172</v>
      </c>
      <c r="H400" s="179">
        <v>1</v>
      </c>
      <c r="I400" s="180"/>
      <c r="J400" s="181">
        <f>ROUND(I400*H400,2)</f>
        <v>0</v>
      </c>
      <c r="K400" s="177" t="s">
        <v>173</v>
      </c>
      <c r="L400" s="36"/>
      <c r="M400" s="182" t="s">
        <v>1</v>
      </c>
      <c r="N400" s="183" t="s">
        <v>41</v>
      </c>
      <c r="O400" s="74"/>
      <c r="P400" s="184">
        <f>O400*H400</f>
        <v>0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6" t="s">
        <v>94</v>
      </c>
      <c r="AT400" s="186" t="s">
        <v>154</v>
      </c>
      <c r="AU400" s="186" t="s">
        <v>85</v>
      </c>
      <c r="AY400" s="16" t="s">
        <v>153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6" t="s">
        <v>83</v>
      </c>
      <c r="BK400" s="187">
        <f>ROUND(I400*H400,2)</f>
        <v>0</v>
      </c>
      <c r="BL400" s="16" t="s">
        <v>94</v>
      </c>
      <c r="BM400" s="186" t="s">
        <v>2265</v>
      </c>
    </row>
    <row r="401" s="2" customFormat="1" ht="24.15" customHeight="1">
      <c r="A401" s="35"/>
      <c r="B401" s="174"/>
      <c r="C401" s="204" t="s">
        <v>975</v>
      </c>
      <c r="D401" s="204" t="s">
        <v>420</v>
      </c>
      <c r="E401" s="205" t="s">
        <v>1145</v>
      </c>
      <c r="F401" s="206" t="s">
        <v>1146</v>
      </c>
      <c r="G401" s="207" t="s">
        <v>322</v>
      </c>
      <c r="H401" s="208">
        <v>1.3999999999999999</v>
      </c>
      <c r="I401" s="209"/>
      <c r="J401" s="210">
        <f>ROUND(I401*H401,2)</f>
        <v>0</v>
      </c>
      <c r="K401" s="206" t="s">
        <v>173</v>
      </c>
      <c r="L401" s="211"/>
      <c r="M401" s="212" t="s">
        <v>1</v>
      </c>
      <c r="N401" s="213" t="s">
        <v>41</v>
      </c>
      <c r="O401" s="74"/>
      <c r="P401" s="184">
        <f>O401*H401</f>
        <v>0</v>
      </c>
      <c r="Q401" s="184">
        <v>0.0040000000000000001</v>
      </c>
      <c r="R401" s="184">
        <f>Q401*H401</f>
        <v>0.0055999999999999999</v>
      </c>
      <c r="S401" s="184">
        <v>0</v>
      </c>
      <c r="T401" s="185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6" t="s">
        <v>347</v>
      </c>
      <c r="AT401" s="186" t="s">
        <v>420</v>
      </c>
      <c r="AU401" s="186" t="s">
        <v>85</v>
      </c>
      <c r="AY401" s="16" t="s">
        <v>153</v>
      </c>
      <c r="BE401" s="187">
        <f>IF(N401="základní",J401,0)</f>
        <v>0</v>
      </c>
      <c r="BF401" s="187">
        <f>IF(N401="snížená",J401,0)</f>
        <v>0</v>
      </c>
      <c r="BG401" s="187">
        <f>IF(N401="zákl. přenesená",J401,0)</f>
        <v>0</v>
      </c>
      <c r="BH401" s="187">
        <f>IF(N401="sníž. přenesená",J401,0)</f>
        <v>0</v>
      </c>
      <c r="BI401" s="187">
        <f>IF(N401="nulová",J401,0)</f>
        <v>0</v>
      </c>
      <c r="BJ401" s="16" t="s">
        <v>83</v>
      </c>
      <c r="BK401" s="187">
        <f>ROUND(I401*H401,2)</f>
        <v>0</v>
      </c>
      <c r="BL401" s="16" t="s">
        <v>94</v>
      </c>
      <c r="BM401" s="186" t="s">
        <v>2266</v>
      </c>
    </row>
    <row r="402" s="2" customFormat="1" ht="24.15" customHeight="1">
      <c r="A402" s="35"/>
      <c r="B402" s="174"/>
      <c r="C402" s="175" t="s">
        <v>980</v>
      </c>
      <c r="D402" s="175" t="s">
        <v>154</v>
      </c>
      <c r="E402" s="176" t="s">
        <v>2267</v>
      </c>
      <c r="F402" s="177" t="s">
        <v>2268</v>
      </c>
      <c r="G402" s="178" t="s">
        <v>172</v>
      </c>
      <c r="H402" s="179">
        <v>2</v>
      </c>
      <c r="I402" s="180"/>
      <c r="J402" s="181">
        <f>ROUND(I402*H402,2)</f>
        <v>0</v>
      </c>
      <c r="K402" s="177" t="s">
        <v>173</v>
      </c>
      <c r="L402" s="36"/>
      <c r="M402" s="182" t="s">
        <v>1</v>
      </c>
      <c r="N402" s="183" t="s">
        <v>41</v>
      </c>
      <c r="O402" s="74"/>
      <c r="P402" s="184">
        <f>O402*H402</f>
        <v>0</v>
      </c>
      <c r="Q402" s="184">
        <v>0</v>
      </c>
      <c r="R402" s="184">
        <f>Q402*H402</f>
        <v>0</v>
      </c>
      <c r="S402" s="184">
        <v>0</v>
      </c>
      <c r="T402" s="18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6" t="s">
        <v>94</v>
      </c>
      <c r="AT402" s="186" t="s">
        <v>154</v>
      </c>
      <c r="AU402" s="186" t="s">
        <v>85</v>
      </c>
      <c r="AY402" s="16" t="s">
        <v>153</v>
      </c>
      <c r="BE402" s="187">
        <f>IF(N402="základní",J402,0)</f>
        <v>0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6" t="s">
        <v>83</v>
      </c>
      <c r="BK402" s="187">
        <f>ROUND(I402*H402,2)</f>
        <v>0</v>
      </c>
      <c r="BL402" s="16" t="s">
        <v>94</v>
      </c>
      <c r="BM402" s="186" t="s">
        <v>2269</v>
      </c>
    </row>
    <row r="403" s="2" customFormat="1" ht="24.15" customHeight="1">
      <c r="A403" s="35"/>
      <c r="B403" s="174"/>
      <c r="C403" s="204" t="s">
        <v>984</v>
      </c>
      <c r="D403" s="204" t="s">
        <v>420</v>
      </c>
      <c r="E403" s="205" t="s">
        <v>1145</v>
      </c>
      <c r="F403" s="206" t="s">
        <v>1146</v>
      </c>
      <c r="G403" s="207" t="s">
        <v>322</v>
      </c>
      <c r="H403" s="208">
        <v>11.75</v>
      </c>
      <c r="I403" s="209"/>
      <c r="J403" s="210">
        <f>ROUND(I403*H403,2)</f>
        <v>0</v>
      </c>
      <c r="K403" s="206" t="s">
        <v>173</v>
      </c>
      <c r="L403" s="211"/>
      <c r="M403" s="212" t="s">
        <v>1</v>
      </c>
      <c r="N403" s="213" t="s">
        <v>41</v>
      </c>
      <c r="O403" s="74"/>
      <c r="P403" s="184">
        <f>O403*H403</f>
        <v>0</v>
      </c>
      <c r="Q403" s="184">
        <v>0.0040000000000000001</v>
      </c>
      <c r="R403" s="184">
        <f>Q403*H403</f>
        <v>0.047</v>
      </c>
      <c r="S403" s="184">
        <v>0</v>
      </c>
      <c r="T403" s="185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6" t="s">
        <v>347</v>
      </c>
      <c r="AT403" s="186" t="s">
        <v>420</v>
      </c>
      <c r="AU403" s="186" t="s">
        <v>85</v>
      </c>
      <c r="AY403" s="16" t="s">
        <v>153</v>
      </c>
      <c r="BE403" s="187">
        <f>IF(N403="základní",J403,0)</f>
        <v>0</v>
      </c>
      <c r="BF403" s="187">
        <f>IF(N403="snížená",J403,0)</f>
        <v>0</v>
      </c>
      <c r="BG403" s="187">
        <f>IF(N403="zákl. přenesená",J403,0)</f>
        <v>0</v>
      </c>
      <c r="BH403" s="187">
        <f>IF(N403="sníž. přenesená",J403,0)</f>
        <v>0</v>
      </c>
      <c r="BI403" s="187">
        <f>IF(N403="nulová",J403,0)</f>
        <v>0</v>
      </c>
      <c r="BJ403" s="16" t="s">
        <v>83</v>
      </c>
      <c r="BK403" s="187">
        <f>ROUND(I403*H403,2)</f>
        <v>0</v>
      </c>
      <c r="BL403" s="16" t="s">
        <v>94</v>
      </c>
      <c r="BM403" s="186" t="s">
        <v>2270</v>
      </c>
    </row>
    <row r="404" s="13" customFormat="1">
      <c r="A404" s="13"/>
      <c r="B404" s="195"/>
      <c r="C404" s="13"/>
      <c r="D404" s="196" t="s">
        <v>201</v>
      </c>
      <c r="E404" s="197" t="s">
        <v>1</v>
      </c>
      <c r="F404" s="198" t="s">
        <v>2271</v>
      </c>
      <c r="G404" s="13"/>
      <c r="H404" s="199">
        <v>11.75</v>
      </c>
      <c r="I404" s="200"/>
      <c r="J404" s="13"/>
      <c r="K404" s="13"/>
      <c r="L404" s="195"/>
      <c r="M404" s="201"/>
      <c r="N404" s="202"/>
      <c r="O404" s="202"/>
      <c r="P404" s="202"/>
      <c r="Q404" s="202"/>
      <c r="R404" s="202"/>
      <c r="S404" s="202"/>
      <c r="T404" s="20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7" t="s">
        <v>201</v>
      </c>
      <c r="AU404" s="197" t="s">
        <v>85</v>
      </c>
      <c r="AV404" s="13" t="s">
        <v>85</v>
      </c>
      <c r="AW404" s="13" t="s">
        <v>32</v>
      </c>
      <c r="AX404" s="13" t="s">
        <v>83</v>
      </c>
      <c r="AY404" s="197" t="s">
        <v>153</v>
      </c>
    </row>
    <row r="405" s="2" customFormat="1" ht="24.15" customHeight="1">
      <c r="A405" s="35"/>
      <c r="B405" s="174"/>
      <c r="C405" s="204" t="s">
        <v>989</v>
      </c>
      <c r="D405" s="204" t="s">
        <v>420</v>
      </c>
      <c r="E405" s="205" t="s">
        <v>1150</v>
      </c>
      <c r="F405" s="206" t="s">
        <v>1151</v>
      </c>
      <c r="G405" s="207" t="s">
        <v>1152</v>
      </c>
      <c r="H405" s="208">
        <v>3</v>
      </c>
      <c r="I405" s="209"/>
      <c r="J405" s="210">
        <f>ROUND(I405*H405,2)</f>
        <v>0</v>
      </c>
      <c r="K405" s="206" t="s">
        <v>173</v>
      </c>
      <c r="L405" s="211"/>
      <c r="M405" s="212" t="s">
        <v>1</v>
      </c>
      <c r="N405" s="213" t="s">
        <v>41</v>
      </c>
      <c r="O405" s="74"/>
      <c r="P405" s="184">
        <f>O405*H405</f>
        <v>0</v>
      </c>
      <c r="Q405" s="184">
        <v>6.0000000000000002E-05</v>
      </c>
      <c r="R405" s="184">
        <f>Q405*H405</f>
        <v>0.00018000000000000001</v>
      </c>
      <c r="S405" s="184">
        <v>0</v>
      </c>
      <c r="T405" s="185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86" t="s">
        <v>347</v>
      </c>
      <c r="AT405" s="186" t="s">
        <v>420</v>
      </c>
      <c r="AU405" s="186" t="s">
        <v>85</v>
      </c>
      <c r="AY405" s="16" t="s">
        <v>153</v>
      </c>
      <c r="BE405" s="187">
        <f>IF(N405="základní",J405,0)</f>
        <v>0</v>
      </c>
      <c r="BF405" s="187">
        <f>IF(N405="snížená",J405,0)</f>
        <v>0</v>
      </c>
      <c r="BG405" s="187">
        <f>IF(N405="zákl. přenesená",J405,0)</f>
        <v>0</v>
      </c>
      <c r="BH405" s="187">
        <f>IF(N405="sníž. přenesená",J405,0)</f>
        <v>0</v>
      </c>
      <c r="BI405" s="187">
        <f>IF(N405="nulová",J405,0)</f>
        <v>0</v>
      </c>
      <c r="BJ405" s="16" t="s">
        <v>83</v>
      </c>
      <c r="BK405" s="187">
        <f>ROUND(I405*H405,2)</f>
        <v>0</v>
      </c>
      <c r="BL405" s="16" t="s">
        <v>94</v>
      </c>
      <c r="BM405" s="186" t="s">
        <v>2272</v>
      </c>
    </row>
    <row r="406" s="2" customFormat="1" ht="24.15" customHeight="1">
      <c r="A406" s="35"/>
      <c r="B406" s="174"/>
      <c r="C406" s="175" t="s">
        <v>993</v>
      </c>
      <c r="D406" s="175" t="s">
        <v>154</v>
      </c>
      <c r="E406" s="176" t="s">
        <v>1165</v>
      </c>
      <c r="F406" s="177" t="s">
        <v>1166</v>
      </c>
      <c r="G406" s="178" t="s">
        <v>831</v>
      </c>
      <c r="H406" s="214"/>
      <c r="I406" s="180"/>
      <c r="J406" s="181">
        <f>ROUND(I406*H406,2)</f>
        <v>0</v>
      </c>
      <c r="K406" s="177" t="s">
        <v>173</v>
      </c>
      <c r="L406" s="36"/>
      <c r="M406" s="182" t="s">
        <v>1</v>
      </c>
      <c r="N406" s="183" t="s">
        <v>41</v>
      </c>
      <c r="O406" s="74"/>
      <c r="P406" s="184">
        <f>O406*H406</f>
        <v>0</v>
      </c>
      <c r="Q406" s="184">
        <v>0</v>
      </c>
      <c r="R406" s="184">
        <f>Q406*H406</f>
        <v>0</v>
      </c>
      <c r="S406" s="184">
        <v>0</v>
      </c>
      <c r="T406" s="185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6" t="s">
        <v>94</v>
      </c>
      <c r="AT406" s="186" t="s">
        <v>154</v>
      </c>
      <c r="AU406" s="186" t="s">
        <v>85</v>
      </c>
      <c r="AY406" s="16" t="s">
        <v>153</v>
      </c>
      <c r="BE406" s="187">
        <f>IF(N406="základní",J406,0)</f>
        <v>0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6" t="s">
        <v>83</v>
      </c>
      <c r="BK406" s="187">
        <f>ROUND(I406*H406,2)</f>
        <v>0</v>
      </c>
      <c r="BL406" s="16" t="s">
        <v>94</v>
      </c>
      <c r="BM406" s="186" t="s">
        <v>2273</v>
      </c>
    </row>
    <row r="407" s="12" customFormat="1" ht="22.8" customHeight="1">
      <c r="A407" s="12"/>
      <c r="B407" s="163"/>
      <c r="C407" s="12"/>
      <c r="D407" s="164" t="s">
        <v>75</v>
      </c>
      <c r="E407" s="188" t="s">
        <v>1168</v>
      </c>
      <c r="F407" s="188" t="s">
        <v>1169</v>
      </c>
      <c r="G407" s="12"/>
      <c r="H407" s="12"/>
      <c r="I407" s="166"/>
      <c r="J407" s="189">
        <f>BK407</f>
        <v>0</v>
      </c>
      <c r="K407" s="12"/>
      <c r="L407" s="163"/>
      <c r="M407" s="168"/>
      <c r="N407" s="169"/>
      <c r="O407" s="169"/>
      <c r="P407" s="170">
        <f>SUM(P408:P410)</f>
        <v>0</v>
      </c>
      <c r="Q407" s="169"/>
      <c r="R407" s="170">
        <f>SUM(R408:R410)</f>
        <v>0.040000000000000001</v>
      </c>
      <c r="S407" s="169"/>
      <c r="T407" s="171">
        <f>SUM(T408:T410)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64" t="s">
        <v>85</v>
      </c>
      <c r="AT407" s="172" t="s">
        <v>75</v>
      </c>
      <c r="AU407" s="172" t="s">
        <v>83</v>
      </c>
      <c r="AY407" s="164" t="s">
        <v>153</v>
      </c>
      <c r="BK407" s="173">
        <f>SUM(BK408:BK410)</f>
        <v>0</v>
      </c>
    </row>
    <row r="408" s="2" customFormat="1" ht="24.15" customHeight="1">
      <c r="A408" s="35"/>
      <c r="B408" s="174"/>
      <c r="C408" s="175" t="s">
        <v>998</v>
      </c>
      <c r="D408" s="175" t="s">
        <v>154</v>
      </c>
      <c r="E408" s="176" t="s">
        <v>2274</v>
      </c>
      <c r="F408" s="177" t="s">
        <v>2275</v>
      </c>
      <c r="G408" s="178" t="s">
        <v>776</v>
      </c>
      <c r="H408" s="179">
        <v>800</v>
      </c>
      <c r="I408" s="180"/>
      <c r="J408" s="181">
        <f>ROUND(I408*H408,2)</f>
        <v>0</v>
      </c>
      <c r="K408" s="177" t="s">
        <v>173</v>
      </c>
      <c r="L408" s="36"/>
      <c r="M408" s="182" t="s">
        <v>1</v>
      </c>
      <c r="N408" s="183" t="s">
        <v>41</v>
      </c>
      <c r="O408" s="74"/>
      <c r="P408" s="184">
        <f>O408*H408</f>
        <v>0</v>
      </c>
      <c r="Q408" s="184">
        <v>5.0000000000000002E-05</v>
      </c>
      <c r="R408" s="184">
        <f>Q408*H408</f>
        <v>0.040000000000000001</v>
      </c>
      <c r="S408" s="184">
        <v>0</v>
      </c>
      <c r="T408" s="185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6" t="s">
        <v>94</v>
      </c>
      <c r="AT408" s="186" t="s">
        <v>154</v>
      </c>
      <c r="AU408" s="186" t="s">
        <v>85</v>
      </c>
      <c r="AY408" s="16" t="s">
        <v>153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6" t="s">
        <v>83</v>
      </c>
      <c r="BK408" s="187">
        <f>ROUND(I408*H408,2)</f>
        <v>0</v>
      </c>
      <c r="BL408" s="16" t="s">
        <v>94</v>
      </c>
      <c r="BM408" s="186" t="s">
        <v>2276</v>
      </c>
    </row>
    <row r="409" s="2" customFormat="1" ht="24.15" customHeight="1">
      <c r="A409" s="35"/>
      <c r="B409" s="174"/>
      <c r="C409" s="204" t="s">
        <v>1002</v>
      </c>
      <c r="D409" s="204" t="s">
        <v>420</v>
      </c>
      <c r="E409" s="205" t="s">
        <v>2277</v>
      </c>
      <c r="F409" s="206" t="s">
        <v>2278</v>
      </c>
      <c r="G409" s="207" t="s">
        <v>776</v>
      </c>
      <c r="H409" s="208">
        <v>800</v>
      </c>
      <c r="I409" s="209"/>
      <c r="J409" s="210">
        <f>ROUND(I409*H409,2)</f>
        <v>0</v>
      </c>
      <c r="K409" s="206" t="s">
        <v>1</v>
      </c>
      <c r="L409" s="211"/>
      <c r="M409" s="212" t="s">
        <v>1</v>
      </c>
      <c r="N409" s="213" t="s">
        <v>41</v>
      </c>
      <c r="O409" s="74"/>
      <c r="P409" s="184">
        <f>O409*H409</f>
        <v>0</v>
      </c>
      <c r="Q409" s="184">
        <v>0</v>
      </c>
      <c r="R409" s="184">
        <f>Q409*H409</f>
        <v>0</v>
      </c>
      <c r="S409" s="184">
        <v>0</v>
      </c>
      <c r="T409" s="185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6" t="s">
        <v>347</v>
      </c>
      <c r="AT409" s="186" t="s">
        <v>420</v>
      </c>
      <c r="AU409" s="186" t="s">
        <v>85</v>
      </c>
      <c r="AY409" s="16" t="s">
        <v>153</v>
      </c>
      <c r="BE409" s="187">
        <f>IF(N409="základní",J409,0)</f>
        <v>0</v>
      </c>
      <c r="BF409" s="187">
        <f>IF(N409="snížená",J409,0)</f>
        <v>0</v>
      </c>
      <c r="BG409" s="187">
        <f>IF(N409="zákl. přenesená",J409,0)</f>
        <v>0</v>
      </c>
      <c r="BH409" s="187">
        <f>IF(N409="sníž. přenesená",J409,0)</f>
        <v>0</v>
      </c>
      <c r="BI409" s="187">
        <f>IF(N409="nulová",J409,0)</f>
        <v>0</v>
      </c>
      <c r="BJ409" s="16" t="s">
        <v>83</v>
      </c>
      <c r="BK409" s="187">
        <f>ROUND(I409*H409,2)</f>
        <v>0</v>
      </c>
      <c r="BL409" s="16" t="s">
        <v>94</v>
      </c>
      <c r="BM409" s="186" t="s">
        <v>2279</v>
      </c>
    </row>
    <row r="410" s="2" customFormat="1" ht="24.15" customHeight="1">
      <c r="A410" s="35"/>
      <c r="B410" s="174"/>
      <c r="C410" s="175" t="s">
        <v>1007</v>
      </c>
      <c r="D410" s="175" t="s">
        <v>154</v>
      </c>
      <c r="E410" s="176" t="s">
        <v>1175</v>
      </c>
      <c r="F410" s="177" t="s">
        <v>1176</v>
      </c>
      <c r="G410" s="178" t="s">
        <v>831</v>
      </c>
      <c r="H410" s="214"/>
      <c r="I410" s="180"/>
      <c r="J410" s="181">
        <f>ROUND(I410*H410,2)</f>
        <v>0</v>
      </c>
      <c r="K410" s="177" t="s">
        <v>173</v>
      </c>
      <c r="L410" s="36"/>
      <c r="M410" s="182" t="s">
        <v>1</v>
      </c>
      <c r="N410" s="183" t="s">
        <v>41</v>
      </c>
      <c r="O410" s="74"/>
      <c r="P410" s="184">
        <f>O410*H410</f>
        <v>0</v>
      </c>
      <c r="Q410" s="184">
        <v>0</v>
      </c>
      <c r="R410" s="184">
        <f>Q410*H410</f>
        <v>0</v>
      </c>
      <c r="S410" s="184">
        <v>0</v>
      </c>
      <c r="T410" s="185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6" t="s">
        <v>94</v>
      </c>
      <c r="AT410" s="186" t="s">
        <v>154</v>
      </c>
      <c r="AU410" s="186" t="s">
        <v>85</v>
      </c>
      <c r="AY410" s="16" t="s">
        <v>153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6" t="s">
        <v>83</v>
      </c>
      <c r="BK410" s="187">
        <f>ROUND(I410*H410,2)</f>
        <v>0</v>
      </c>
      <c r="BL410" s="16" t="s">
        <v>94</v>
      </c>
      <c r="BM410" s="186" t="s">
        <v>2280</v>
      </c>
    </row>
    <row r="411" s="12" customFormat="1" ht="22.8" customHeight="1">
      <c r="A411" s="12"/>
      <c r="B411" s="163"/>
      <c r="C411" s="12"/>
      <c r="D411" s="164" t="s">
        <v>75</v>
      </c>
      <c r="E411" s="188" t="s">
        <v>1217</v>
      </c>
      <c r="F411" s="188" t="s">
        <v>1218</v>
      </c>
      <c r="G411" s="12"/>
      <c r="H411" s="12"/>
      <c r="I411" s="166"/>
      <c r="J411" s="189">
        <f>BK411</f>
        <v>0</v>
      </c>
      <c r="K411" s="12"/>
      <c r="L411" s="163"/>
      <c r="M411" s="168"/>
      <c r="N411" s="169"/>
      <c r="O411" s="169"/>
      <c r="P411" s="170">
        <f>SUM(P412:P420)</f>
        <v>0</v>
      </c>
      <c r="Q411" s="169"/>
      <c r="R411" s="170">
        <f>SUM(R412:R420)</f>
        <v>0.0405248</v>
      </c>
      <c r="S411" s="169"/>
      <c r="T411" s="171">
        <f>SUM(T412:T420)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64" t="s">
        <v>85</v>
      </c>
      <c r="AT411" s="172" t="s">
        <v>75</v>
      </c>
      <c r="AU411" s="172" t="s">
        <v>83</v>
      </c>
      <c r="AY411" s="164" t="s">
        <v>153</v>
      </c>
      <c r="BK411" s="173">
        <f>SUM(BK412:BK420)</f>
        <v>0</v>
      </c>
    </row>
    <row r="412" s="2" customFormat="1" ht="16.5" customHeight="1">
      <c r="A412" s="35"/>
      <c r="B412" s="174"/>
      <c r="C412" s="175" t="s">
        <v>1011</v>
      </c>
      <c r="D412" s="175" t="s">
        <v>154</v>
      </c>
      <c r="E412" s="176" t="s">
        <v>1220</v>
      </c>
      <c r="F412" s="177" t="s">
        <v>1221</v>
      </c>
      <c r="G412" s="178" t="s">
        <v>322</v>
      </c>
      <c r="H412" s="179">
        <v>107.34999999999999</v>
      </c>
      <c r="I412" s="180"/>
      <c r="J412" s="181">
        <f>ROUND(I412*H412,2)</f>
        <v>0</v>
      </c>
      <c r="K412" s="177" t="s">
        <v>173</v>
      </c>
      <c r="L412" s="36"/>
      <c r="M412" s="182" t="s">
        <v>1</v>
      </c>
      <c r="N412" s="183" t="s">
        <v>41</v>
      </c>
      <c r="O412" s="74"/>
      <c r="P412" s="184">
        <f>O412*H412</f>
        <v>0</v>
      </c>
      <c r="Q412" s="184">
        <v>1.0000000000000001E-05</v>
      </c>
      <c r="R412" s="184">
        <f>Q412*H412</f>
        <v>0.0010735</v>
      </c>
      <c r="S412" s="184">
        <v>0</v>
      </c>
      <c r="T412" s="185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6" t="s">
        <v>94</v>
      </c>
      <c r="AT412" s="186" t="s">
        <v>154</v>
      </c>
      <c r="AU412" s="186" t="s">
        <v>85</v>
      </c>
      <c r="AY412" s="16" t="s">
        <v>153</v>
      </c>
      <c r="BE412" s="187">
        <f>IF(N412="základní",J412,0)</f>
        <v>0</v>
      </c>
      <c r="BF412" s="187">
        <f>IF(N412="snížená",J412,0)</f>
        <v>0</v>
      </c>
      <c r="BG412" s="187">
        <f>IF(N412="zákl. přenesená",J412,0)</f>
        <v>0</v>
      </c>
      <c r="BH412" s="187">
        <f>IF(N412="sníž. přenesená",J412,0)</f>
        <v>0</v>
      </c>
      <c r="BI412" s="187">
        <f>IF(N412="nulová",J412,0)</f>
        <v>0</v>
      </c>
      <c r="BJ412" s="16" t="s">
        <v>83</v>
      </c>
      <c r="BK412" s="187">
        <f>ROUND(I412*H412,2)</f>
        <v>0</v>
      </c>
      <c r="BL412" s="16" t="s">
        <v>94</v>
      </c>
      <c r="BM412" s="186" t="s">
        <v>2281</v>
      </c>
    </row>
    <row r="413" s="13" customFormat="1">
      <c r="A413" s="13"/>
      <c r="B413" s="195"/>
      <c r="C413" s="13"/>
      <c r="D413" s="196" t="s">
        <v>201</v>
      </c>
      <c r="E413" s="197" t="s">
        <v>1</v>
      </c>
      <c r="F413" s="198" t="s">
        <v>2282</v>
      </c>
      <c r="G413" s="13"/>
      <c r="H413" s="199">
        <v>42.82</v>
      </c>
      <c r="I413" s="200"/>
      <c r="J413" s="13"/>
      <c r="K413" s="13"/>
      <c r="L413" s="195"/>
      <c r="M413" s="201"/>
      <c r="N413" s="202"/>
      <c r="O413" s="202"/>
      <c r="P413" s="202"/>
      <c r="Q413" s="202"/>
      <c r="R413" s="202"/>
      <c r="S413" s="202"/>
      <c r="T413" s="20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7" t="s">
        <v>201</v>
      </c>
      <c r="AU413" s="197" t="s">
        <v>85</v>
      </c>
      <c r="AV413" s="13" t="s">
        <v>85</v>
      </c>
      <c r="AW413" s="13" t="s">
        <v>32</v>
      </c>
      <c r="AX413" s="13" t="s">
        <v>76</v>
      </c>
      <c r="AY413" s="197" t="s">
        <v>153</v>
      </c>
    </row>
    <row r="414" s="13" customFormat="1">
      <c r="A414" s="13"/>
      <c r="B414" s="195"/>
      <c r="C414" s="13"/>
      <c r="D414" s="196" t="s">
        <v>201</v>
      </c>
      <c r="E414" s="197" t="s">
        <v>1</v>
      </c>
      <c r="F414" s="198" t="s">
        <v>2283</v>
      </c>
      <c r="G414" s="13"/>
      <c r="H414" s="199">
        <v>10.460000000000001</v>
      </c>
      <c r="I414" s="200"/>
      <c r="J414" s="13"/>
      <c r="K414" s="13"/>
      <c r="L414" s="195"/>
      <c r="M414" s="201"/>
      <c r="N414" s="202"/>
      <c r="O414" s="202"/>
      <c r="P414" s="202"/>
      <c r="Q414" s="202"/>
      <c r="R414" s="202"/>
      <c r="S414" s="202"/>
      <c r="T414" s="20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7" t="s">
        <v>201</v>
      </c>
      <c r="AU414" s="197" t="s">
        <v>85</v>
      </c>
      <c r="AV414" s="13" t="s">
        <v>85</v>
      </c>
      <c r="AW414" s="13" t="s">
        <v>32</v>
      </c>
      <c r="AX414" s="13" t="s">
        <v>76</v>
      </c>
      <c r="AY414" s="197" t="s">
        <v>153</v>
      </c>
    </row>
    <row r="415" s="13" customFormat="1">
      <c r="A415" s="13"/>
      <c r="B415" s="195"/>
      <c r="C415" s="13"/>
      <c r="D415" s="196" t="s">
        <v>201</v>
      </c>
      <c r="E415" s="197" t="s">
        <v>1</v>
      </c>
      <c r="F415" s="198" t="s">
        <v>2284</v>
      </c>
      <c r="G415" s="13"/>
      <c r="H415" s="199">
        <v>2.52</v>
      </c>
      <c r="I415" s="200"/>
      <c r="J415" s="13"/>
      <c r="K415" s="13"/>
      <c r="L415" s="195"/>
      <c r="M415" s="201"/>
      <c r="N415" s="202"/>
      <c r="O415" s="202"/>
      <c r="P415" s="202"/>
      <c r="Q415" s="202"/>
      <c r="R415" s="202"/>
      <c r="S415" s="202"/>
      <c r="T415" s="20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7" t="s">
        <v>201</v>
      </c>
      <c r="AU415" s="197" t="s">
        <v>85</v>
      </c>
      <c r="AV415" s="13" t="s">
        <v>85</v>
      </c>
      <c r="AW415" s="13" t="s">
        <v>32</v>
      </c>
      <c r="AX415" s="13" t="s">
        <v>76</v>
      </c>
      <c r="AY415" s="197" t="s">
        <v>153</v>
      </c>
    </row>
    <row r="416" s="13" customFormat="1">
      <c r="A416" s="13"/>
      <c r="B416" s="195"/>
      <c r="C416" s="13"/>
      <c r="D416" s="196" t="s">
        <v>201</v>
      </c>
      <c r="E416" s="197" t="s">
        <v>1</v>
      </c>
      <c r="F416" s="198" t="s">
        <v>2285</v>
      </c>
      <c r="G416" s="13"/>
      <c r="H416" s="199">
        <v>9.8000000000000007</v>
      </c>
      <c r="I416" s="200"/>
      <c r="J416" s="13"/>
      <c r="K416" s="13"/>
      <c r="L416" s="195"/>
      <c r="M416" s="201"/>
      <c r="N416" s="202"/>
      <c r="O416" s="202"/>
      <c r="P416" s="202"/>
      <c r="Q416" s="202"/>
      <c r="R416" s="202"/>
      <c r="S416" s="202"/>
      <c r="T416" s="20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7" t="s">
        <v>201</v>
      </c>
      <c r="AU416" s="197" t="s">
        <v>85</v>
      </c>
      <c r="AV416" s="13" t="s">
        <v>85</v>
      </c>
      <c r="AW416" s="13" t="s">
        <v>32</v>
      </c>
      <c r="AX416" s="13" t="s">
        <v>76</v>
      </c>
      <c r="AY416" s="197" t="s">
        <v>153</v>
      </c>
    </row>
    <row r="417" s="13" customFormat="1">
      <c r="A417" s="13"/>
      <c r="B417" s="195"/>
      <c r="C417" s="13"/>
      <c r="D417" s="196" t="s">
        <v>201</v>
      </c>
      <c r="E417" s="197" t="s">
        <v>1</v>
      </c>
      <c r="F417" s="198" t="s">
        <v>2286</v>
      </c>
      <c r="G417" s="13"/>
      <c r="H417" s="199">
        <v>41.75</v>
      </c>
      <c r="I417" s="200"/>
      <c r="J417" s="13"/>
      <c r="K417" s="13"/>
      <c r="L417" s="195"/>
      <c r="M417" s="201"/>
      <c r="N417" s="202"/>
      <c r="O417" s="202"/>
      <c r="P417" s="202"/>
      <c r="Q417" s="202"/>
      <c r="R417" s="202"/>
      <c r="S417" s="202"/>
      <c r="T417" s="20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7" t="s">
        <v>201</v>
      </c>
      <c r="AU417" s="197" t="s">
        <v>85</v>
      </c>
      <c r="AV417" s="13" t="s">
        <v>85</v>
      </c>
      <c r="AW417" s="13" t="s">
        <v>32</v>
      </c>
      <c r="AX417" s="13" t="s">
        <v>76</v>
      </c>
      <c r="AY417" s="197" t="s">
        <v>153</v>
      </c>
    </row>
    <row r="418" s="2" customFormat="1" ht="16.5" customHeight="1">
      <c r="A418" s="35"/>
      <c r="B418" s="174"/>
      <c r="C418" s="204" t="s">
        <v>1015</v>
      </c>
      <c r="D418" s="204" t="s">
        <v>420</v>
      </c>
      <c r="E418" s="205" t="s">
        <v>1237</v>
      </c>
      <c r="F418" s="206" t="s">
        <v>1238</v>
      </c>
      <c r="G418" s="207" t="s">
        <v>322</v>
      </c>
      <c r="H418" s="208">
        <v>112.718</v>
      </c>
      <c r="I418" s="209"/>
      <c r="J418" s="210">
        <f>ROUND(I418*H418,2)</f>
        <v>0</v>
      </c>
      <c r="K418" s="206" t="s">
        <v>173</v>
      </c>
      <c r="L418" s="211"/>
      <c r="M418" s="212" t="s">
        <v>1</v>
      </c>
      <c r="N418" s="213" t="s">
        <v>41</v>
      </c>
      <c r="O418" s="74"/>
      <c r="P418" s="184">
        <f>O418*H418</f>
        <v>0</v>
      </c>
      <c r="Q418" s="184">
        <v>0.00035</v>
      </c>
      <c r="R418" s="184">
        <f>Q418*H418</f>
        <v>0.039451300000000002</v>
      </c>
      <c r="S418" s="184">
        <v>0</v>
      </c>
      <c r="T418" s="185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86" t="s">
        <v>347</v>
      </c>
      <c r="AT418" s="186" t="s">
        <v>420</v>
      </c>
      <c r="AU418" s="186" t="s">
        <v>85</v>
      </c>
      <c r="AY418" s="16" t="s">
        <v>153</v>
      </c>
      <c r="BE418" s="187">
        <f>IF(N418="základní",J418,0)</f>
        <v>0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6" t="s">
        <v>83</v>
      </c>
      <c r="BK418" s="187">
        <f>ROUND(I418*H418,2)</f>
        <v>0</v>
      </c>
      <c r="BL418" s="16" t="s">
        <v>94</v>
      </c>
      <c r="BM418" s="186" t="s">
        <v>2287</v>
      </c>
    </row>
    <row r="419" s="13" customFormat="1">
      <c r="A419" s="13"/>
      <c r="B419" s="195"/>
      <c r="C419" s="13"/>
      <c r="D419" s="196" t="s">
        <v>201</v>
      </c>
      <c r="E419" s="13"/>
      <c r="F419" s="198" t="s">
        <v>2288</v>
      </c>
      <c r="G419" s="13"/>
      <c r="H419" s="199">
        <v>112.718</v>
      </c>
      <c r="I419" s="200"/>
      <c r="J419" s="13"/>
      <c r="K419" s="13"/>
      <c r="L419" s="195"/>
      <c r="M419" s="201"/>
      <c r="N419" s="202"/>
      <c r="O419" s="202"/>
      <c r="P419" s="202"/>
      <c r="Q419" s="202"/>
      <c r="R419" s="202"/>
      <c r="S419" s="202"/>
      <c r="T419" s="20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7" t="s">
        <v>201</v>
      </c>
      <c r="AU419" s="197" t="s">
        <v>85</v>
      </c>
      <c r="AV419" s="13" t="s">
        <v>85</v>
      </c>
      <c r="AW419" s="13" t="s">
        <v>3</v>
      </c>
      <c r="AX419" s="13" t="s">
        <v>83</v>
      </c>
      <c r="AY419" s="197" t="s">
        <v>153</v>
      </c>
    </row>
    <row r="420" s="2" customFormat="1" ht="24.15" customHeight="1">
      <c r="A420" s="35"/>
      <c r="B420" s="174"/>
      <c r="C420" s="175" t="s">
        <v>1020</v>
      </c>
      <c r="D420" s="175" t="s">
        <v>154</v>
      </c>
      <c r="E420" s="176" t="s">
        <v>1242</v>
      </c>
      <c r="F420" s="177" t="s">
        <v>1243</v>
      </c>
      <c r="G420" s="178" t="s">
        <v>831</v>
      </c>
      <c r="H420" s="214"/>
      <c r="I420" s="180"/>
      <c r="J420" s="181">
        <f>ROUND(I420*H420,2)</f>
        <v>0</v>
      </c>
      <c r="K420" s="177" t="s">
        <v>173</v>
      </c>
      <c r="L420" s="36"/>
      <c r="M420" s="182" t="s">
        <v>1</v>
      </c>
      <c r="N420" s="183" t="s">
        <v>41</v>
      </c>
      <c r="O420" s="74"/>
      <c r="P420" s="184">
        <f>O420*H420</f>
        <v>0</v>
      </c>
      <c r="Q420" s="184">
        <v>0</v>
      </c>
      <c r="R420" s="184">
        <f>Q420*H420</f>
        <v>0</v>
      </c>
      <c r="S420" s="184">
        <v>0</v>
      </c>
      <c r="T420" s="185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6" t="s">
        <v>94</v>
      </c>
      <c r="AT420" s="186" t="s">
        <v>154</v>
      </c>
      <c r="AU420" s="186" t="s">
        <v>85</v>
      </c>
      <c r="AY420" s="16" t="s">
        <v>153</v>
      </c>
      <c r="BE420" s="187">
        <f>IF(N420="základní",J420,0)</f>
        <v>0</v>
      </c>
      <c r="BF420" s="187">
        <f>IF(N420="snížená",J420,0)</f>
        <v>0</v>
      </c>
      <c r="BG420" s="187">
        <f>IF(N420="zákl. přenesená",J420,0)</f>
        <v>0</v>
      </c>
      <c r="BH420" s="187">
        <f>IF(N420="sníž. přenesená",J420,0)</f>
        <v>0</v>
      </c>
      <c r="BI420" s="187">
        <f>IF(N420="nulová",J420,0)</f>
        <v>0</v>
      </c>
      <c r="BJ420" s="16" t="s">
        <v>83</v>
      </c>
      <c r="BK420" s="187">
        <f>ROUND(I420*H420,2)</f>
        <v>0</v>
      </c>
      <c r="BL420" s="16" t="s">
        <v>94</v>
      </c>
      <c r="BM420" s="186" t="s">
        <v>2289</v>
      </c>
    </row>
    <row r="421" s="12" customFormat="1" ht="22.8" customHeight="1">
      <c r="A421" s="12"/>
      <c r="B421" s="163"/>
      <c r="C421" s="12"/>
      <c r="D421" s="164" t="s">
        <v>75</v>
      </c>
      <c r="E421" s="188" t="s">
        <v>1245</v>
      </c>
      <c r="F421" s="188" t="s">
        <v>1246</v>
      </c>
      <c r="G421" s="12"/>
      <c r="H421" s="12"/>
      <c r="I421" s="166"/>
      <c r="J421" s="189">
        <f>BK421</f>
        <v>0</v>
      </c>
      <c r="K421" s="12"/>
      <c r="L421" s="163"/>
      <c r="M421" s="168"/>
      <c r="N421" s="169"/>
      <c r="O421" s="169"/>
      <c r="P421" s="170">
        <f>SUM(P422:P435)</f>
        <v>0</v>
      </c>
      <c r="Q421" s="169"/>
      <c r="R421" s="170">
        <f>SUM(R422:R435)</f>
        <v>0.18650003999999998</v>
      </c>
      <c r="S421" s="169"/>
      <c r="T421" s="171">
        <f>SUM(T422:T435)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64" t="s">
        <v>85</v>
      </c>
      <c r="AT421" s="172" t="s">
        <v>75</v>
      </c>
      <c r="AU421" s="172" t="s">
        <v>83</v>
      </c>
      <c r="AY421" s="164" t="s">
        <v>153</v>
      </c>
      <c r="BK421" s="173">
        <f>SUM(BK422:BK435)</f>
        <v>0</v>
      </c>
    </row>
    <row r="422" s="2" customFormat="1" ht="16.5" customHeight="1">
      <c r="A422" s="35"/>
      <c r="B422" s="174"/>
      <c r="C422" s="175" t="s">
        <v>1024</v>
      </c>
      <c r="D422" s="175" t="s">
        <v>154</v>
      </c>
      <c r="E422" s="176" t="s">
        <v>1248</v>
      </c>
      <c r="F422" s="177" t="s">
        <v>1249</v>
      </c>
      <c r="G422" s="178" t="s">
        <v>208</v>
      </c>
      <c r="H422" s="179">
        <v>224.88999999999999</v>
      </c>
      <c r="I422" s="180"/>
      <c r="J422" s="181">
        <f>ROUND(I422*H422,2)</f>
        <v>0</v>
      </c>
      <c r="K422" s="177" t="s">
        <v>173</v>
      </c>
      <c r="L422" s="36"/>
      <c r="M422" s="182" t="s">
        <v>1</v>
      </c>
      <c r="N422" s="183" t="s">
        <v>41</v>
      </c>
      <c r="O422" s="74"/>
      <c r="P422" s="184">
        <f>O422*H422</f>
        <v>0</v>
      </c>
      <c r="Q422" s="184">
        <v>0</v>
      </c>
      <c r="R422" s="184">
        <f>Q422*H422</f>
        <v>0</v>
      </c>
      <c r="S422" s="184">
        <v>0</v>
      </c>
      <c r="T422" s="185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6" t="s">
        <v>94</v>
      </c>
      <c r="AT422" s="186" t="s">
        <v>154</v>
      </c>
      <c r="AU422" s="186" t="s">
        <v>85</v>
      </c>
      <c r="AY422" s="16" t="s">
        <v>153</v>
      </c>
      <c r="BE422" s="187">
        <f>IF(N422="základní",J422,0)</f>
        <v>0</v>
      </c>
      <c r="BF422" s="187">
        <f>IF(N422="snížená",J422,0)</f>
        <v>0</v>
      </c>
      <c r="BG422" s="187">
        <f>IF(N422="zákl. přenesená",J422,0)</f>
        <v>0</v>
      </c>
      <c r="BH422" s="187">
        <f>IF(N422="sníž. přenesená",J422,0)</f>
        <v>0</v>
      </c>
      <c r="BI422" s="187">
        <f>IF(N422="nulová",J422,0)</f>
        <v>0</v>
      </c>
      <c r="BJ422" s="16" t="s">
        <v>83</v>
      </c>
      <c r="BK422" s="187">
        <f>ROUND(I422*H422,2)</f>
        <v>0</v>
      </c>
      <c r="BL422" s="16" t="s">
        <v>94</v>
      </c>
      <c r="BM422" s="186" t="s">
        <v>2290</v>
      </c>
    </row>
    <row r="423" s="13" customFormat="1">
      <c r="A423" s="13"/>
      <c r="B423" s="195"/>
      <c r="C423" s="13"/>
      <c r="D423" s="196" t="s">
        <v>201</v>
      </c>
      <c r="E423" s="197" t="s">
        <v>1</v>
      </c>
      <c r="F423" s="198" t="s">
        <v>2109</v>
      </c>
      <c r="G423" s="13"/>
      <c r="H423" s="199">
        <v>117.97</v>
      </c>
      <c r="I423" s="200"/>
      <c r="J423" s="13"/>
      <c r="K423" s="13"/>
      <c r="L423" s="195"/>
      <c r="M423" s="201"/>
      <c r="N423" s="202"/>
      <c r="O423" s="202"/>
      <c r="P423" s="202"/>
      <c r="Q423" s="202"/>
      <c r="R423" s="202"/>
      <c r="S423" s="202"/>
      <c r="T423" s="20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7" t="s">
        <v>201</v>
      </c>
      <c r="AU423" s="197" t="s">
        <v>85</v>
      </c>
      <c r="AV423" s="13" t="s">
        <v>85</v>
      </c>
      <c r="AW423" s="13" t="s">
        <v>32</v>
      </c>
      <c r="AX423" s="13" t="s">
        <v>76</v>
      </c>
      <c r="AY423" s="197" t="s">
        <v>153</v>
      </c>
    </row>
    <row r="424" s="13" customFormat="1">
      <c r="A424" s="13"/>
      <c r="B424" s="195"/>
      <c r="C424" s="13"/>
      <c r="D424" s="196" t="s">
        <v>201</v>
      </c>
      <c r="E424" s="197" t="s">
        <v>1</v>
      </c>
      <c r="F424" s="198" t="s">
        <v>2110</v>
      </c>
      <c r="G424" s="13"/>
      <c r="H424" s="199">
        <v>106.92</v>
      </c>
      <c r="I424" s="200"/>
      <c r="J424" s="13"/>
      <c r="K424" s="13"/>
      <c r="L424" s="195"/>
      <c r="M424" s="201"/>
      <c r="N424" s="202"/>
      <c r="O424" s="202"/>
      <c r="P424" s="202"/>
      <c r="Q424" s="202"/>
      <c r="R424" s="202"/>
      <c r="S424" s="202"/>
      <c r="T424" s="20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7" t="s">
        <v>201</v>
      </c>
      <c r="AU424" s="197" t="s">
        <v>85</v>
      </c>
      <c r="AV424" s="13" t="s">
        <v>85</v>
      </c>
      <c r="AW424" s="13" t="s">
        <v>32</v>
      </c>
      <c r="AX424" s="13" t="s">
        <v>76</v>
      </c>
      <c r="AY424" s="197" t="s">
        <v>153</v>
      </c>
    </row>
    <row r="425" s="2" customFormat="1" ht="24.15" customHeight="1">
      <c r="A425" s="35"/>
      <c r="B425" s="174"/>
      <c r="C425" s="175" t="s">
        <v>1028</v>
      </c>
      <c r="D425" s="175" t="s">
        <v>154</v>
      </c>
      <c r="E425" s="176" t="s">
        <v>1254</v>
      </c>
      <c r="F425" s="177" t="s">
        <v>1255</v>
      </c>
      <c r="G425" s="178" t="s">
        <v>208</v>
      </c>
      <c r="H425" s="179">
        <v>236.07599999999999</v>
      </c>
      <c r="I425" s="180"/>
      <c r="J425" s="181">
        <f>ROUND(I425*H425,2)</f>
        <v>0</v>
      </c>
      <c r="K425" s="177" t="s">
        <v>173</v>
      </c>
      <c r="L425" s="36"/>
      <c r="M425" s="182" t="s">
        <v>1</v>
      </c>
      <c r="N425" s="183" t="s">
        <v>41</v>
      </c>
      <c r="O425" s="74"/>
      <c r="P425" s="184">
        <f>O425*H425</f>
        <v>0</v>
      </c>
      <c r="Q425" s="184">
        <v>0.00029999999999999997</v>
      </c>
      <c r="R425" s="184">
        <f>Q425*H425</f>
        <v>0.070822799999999991</v>
      </c>
      <c r="S425" s="184">
        <v>0</v>
      </c>
      <c r="T425" s="185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86" t="s">
        <v>94</v>
      </c>
      <c r="AT425" s="186" t="s">
        <v>154</v>
      </c>
      <c r="AU425" s="186" t="s">
        <v>85</v>
      </c>
      <c r="AY425" s="16" t="s">
        <v>153</v>
      </c>
      <c r="BE425" s="187">
        <f>IF(N425="základní",J425,0)</f>
        <v>0</v>
      </c>
      <c r="BF425" s="187">
        <f>IF(N425="snížená",J425,0)</f>
        <v>0</v>
      </c>
      <c r="BG425" s="187">
        <f>IF(N425="zákl. přenesená",J425,0)</f>
        <v>0</v>
      </c>
      <c r="BH425" s="187">
        <f>IF(N425="sníž. přenesená",J425,0)</f>
        <v>0</v>
      </c>
      <c r="BI425" s="187">
        <f>IF(N425="nulová",J425,0)</f>
        <v>0</v>
      </c>
      <c r="BJ425" s="16" t="s">
        <v>83</v>
      </c>
      <c r="BK425" s="187">
        <f>ROUND(I425*H425,2)</f>
        <v>0</v>
      </c>
      <c r="BL425" s="16" t="s">
        <v>94</v>
      </c>
      <c r="BM425" s="186" t="s">
        <v>2291</v>
      </c>
    </row>
    <row r="426" s="13" customFormat="1">
      <c r="A426" s="13"/>
      <c r="B426" s="195"/>
      <c r="C426" s="13"/>
      <c r="D426" s="196" t="s">
        <v>201</v>
      </c>
      <c r="E426" s="197" t="s">
        <v>1</v>
      </c>
      <c r="F426" s="198" t="s">
        <v>2109</v>
      </c>
      <c r="G426" s="13"/>
      <c r="H426" s="199">
        <v>117.97</v>
      </c>
      <c r="I426" s="200"/>
      <c r="J426" s="13"/>
      <c r="K426" s="13"/>
      <c r="L426" s="195"/>
      <c r="M426" s="201"/>
      <c r="N426" s="202"/>
      <c r="O426" s="202"/>
      <c r="P426" s="202"/>
      <c r="Q426" s="202"/>
      <c r="R426" s="202"/>
      <c r="S426" s="202"/>
      <c r="T426" s="20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7" t="s">
        <v>201</v>
      </c>
      <c r="AU426" s="197" t="s">
        <v>85</v>
      </c>
      <c r="AV426" s="13" t="s">
        <v>85</v>
      </c>
      <c r="AW426" s="13" t="s">
        <v>32</v>
      </c>
      <c r="AX426" s="13" t="s">
        <v>76</v>
      </c>
      <c r="AY426" s="197" t="s">
        <v>153</v>
      </c>
    </row>
    <row r="427" s="13" customFormat="1">
      <c r="A427" s="13"/>
      <c r="B427" s="195"/>
      <c r="C427" s="13"/>
      <c r="D427" s="196" t="s">
        <v>201</v>
      </c>
      <c r="E427" s="197" t="s">
        <v>1</v>
      </c>
      <c r="F427" s="198" t="s">
        <v>2292</v>
      </c>
      <c r="G427" s="13"/>
      <c r="H427" s="199">
        <v>4.3799999999999999</v>
      </c>
      <c r="I427" s="200"/>
      <c r="J427" s="13"/>
      <c r="K427" s="13"/>
      <c r="L427" s="195"/>
      <c r="M427" s="201"/>
      <c r="N427" s="202"/>
      <c r="O427" s="202"/>
      <c r="P427" s="202"/>
      <c r="Q427" s="202"/>
      <c r="R427" s="202"/>
      <c r="S427" s="202"/>
      <c r="T427" s="20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7" t="s">
        <v>201</v>
      </c>
      <c r="AU427" s="197" t="s">
        <v>85</v>
      </c>
      <c r="AV427" s="13" t="s">
        <v>85</v>
      </c>
      <c r="AW427" s="13" t="s">
        <v>32</v>
      </c>
      <c r="AX427" s="13" t="s">
        <v>76</v>
      </c>
      <c r="AY427" s="197" t="s">
        <v>153</v>
      </c>
    </row>
    <row r="428" s="13" customFormat="1">
      <c r="A428" s="13"/>
      <c r="B428" s="195"/>
      <c r="C428" s="13"/>
      <c r="D428" s="196" t="s">
        <v>201</v>
      </c>
      <c r="E428" s="197" t="s">
        <v>1</v>
      </c>
      <c r="F428" s="198" t="s">
        <v>2293</v>
      </c>
      <c r="G428" s="13"/>
      <c r="H428" s="199">
        <v>1.1259999999999999</v>
      </c>
      <c r="I428" s="200"/>
      <c r="J428" s="13"/>
      <c r="K428" s="13"/>
      <c r="L428" s="195"/>
      <c r="M428" s="201"/>
      <c r="N428" s="202"/>
      <c r="O428" s="202"/>
      <c r="P428" s="202"/>
      <c r="Q428" s="202"/>
      <c r="R428" s="202"/>
      <c r="S428" s="202"/>
      <c r="T428" s="20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7" t="s">
        <v>201</v>
      </c>
      <c r="AU428" s="197" t="s">
        <v>85</v>
      </c>
      <c r="AV428" s="13" t="s">
        <v>85</v>
      </c>
      <c r="AW428" s="13" t="s">
        <v>32</v>
      </c>
      <c r="AX428" s="13" t="s">
        <v>76</v>
      </c>
      <c r="AY428" s="197" t="s">
        <v>153</v>
      </c>
    </row>
    <row r="429" s="13" customFormat="1">
      <c r="A429" s="13"/>
      <c r="B429" s="195"/>
      <c r="C429" s="13"/>
      <c r="D429" s="196" t="s">
        <v>201</v>
      </c>
      <c r="E429" s="197" t="s">
        <v>1</v>
      </c>
      <c r="F429" s="198" t="s">
        <v>2294</v>
      </c>
      <c r="G429" s="13"/>
      <c r="H429" s="199">
        <v>0.34999999999999998</v>
      </c>
      <c r="I429" s="200"/>
      <c r="J429" s="13"/>
      <c r="K429" s="13"/>
      <c r="L429" s="195"/>
      <c r="M429" s="201"/>
      <c r="N429" s="202"/>
      <c r="O429" s="202"/>
      <c r="P429" s="202"/>
      <c r="Q429" s="202"/>
      <c r="R429" s="202"/>
      <c r="S429" s="202"/>
      <c r="T429" s="20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7" t="s">
        <v>201</v>
      </c>
      <c r="AU429" s="197" t="s">
        <v>85</v>
      </c>
      <c r="AV429" s="13" t="s">
        <v>85</v>
      </c>
      <c r="AW429" s="13" t="s">
        <v>32</v>
      </c>
      <c r="AX429" s="13" t="s">
        <v>76</v>
      </c>
      <c r="AY429" s="197" t="s">
        <v>153</v>
      </c>
    </row>
    <row r="430" s="13" customFormat="1">
      <c r="A430" s="13"/>
      <c r="B430" s="195"/>
      <c r="C430" s="13"/>
      <c r="D430" s="196" t="s">
        <v>201</v>
      </c>
      <c r="E430" s="197" t="s">
        <v>1</v>
      </c>
      <c r="F430" s="198" t="s">
        <v>2295</v>
      </c>
      <c r="G430" s="13"/>
      <c r="H430" s="199">
        <v>0.94999999999999996</v>
      </c>
      <c r="I430" s="200"/>
      <c r="J430" s="13"/>
      <c r="K430" s="13"/>
      <c r="L430" s="195"/>
      <c r="M430" s="201"/>
      <c r="N430" s="202"/>
      <c r="O430" s="202"/>
      <c r="P430" s="202"/>
      <c r="Q430" s="202"/>
      <c r="R430" s="202"/>
      <c r="S430" s="202"/>
      <c r="T430" s="20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7" t="s">
        <v>201</v>
      </c>
      <c r="AU430" s="197" t="s">
        <v>85</v>
      </c>
      <c r="AV430" s="13" t="s">
        <v>85</v>
      </c>
      <c r="AW430" s="13" t="s">
        <v>32</v>
      </c>
      <c r="AX430" s="13" t="s">
        <v>76</v>
      </c>
      <c r="AY430" s="197" t="s">
        <v>153</v>
      </c>
    </row>
    <row r="431" s="13" customFormat="1">
      <c r="A431" s="13"/>
      <c r="B431" s="195"/>
      <c r="C431" s="13"/>
      <c r="D431" s="196" t="s">
        <v>201</v>
      </c>
      <c r="E431" s="197" t="s">
        <v>1</v>
      </c>
      <c r="F431" s="198" t="s">
        <v>2110</v>
      </c>
      <c r="G431" s="13"/>
      <c r="H431" s="199">
        <v>106.92</v>
      </c>
      <c r="I431" s="200"/>
      <c r="J431" s="13"/>
      <c r="K431" s="13"/>
      <c r="L431" s="195"/>
      <c r="M431" s="201"/>
      <c r="N431" s="202"/>
      <c r="O431" s="202"/>
      <c r="P431" s="202"/>
      <c r="Q431" s="202"/>
      <c r="R431" s="202"/>
      <c r="S431" s="202"/>
      <c r="T431" s="20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7" t="s">
        <v>201</v>
      </c>
      <c r="AU431" s="197" t="s">
        <v>85</v>
      </c>
      <c r="AV431" s="13" t="s">
        <v>85</v>
      </c>
      <c r="AW431" s="13" t="s">
        <v>32</v>
      </c>
      <c r="AX431" s="13" t="s">
        <v>76</v>
      </c>
      <c r="AY431" s="197" t="s">
        <v>153</v>
      </c>
    </row>
    <row r="432" s="13" customFormat="1">
      <c r="A432" s="13"/>
      <c r="B432" s="195"/>
      <c r="C432" s="13"/>
      <c r="D432" s="196" t="s">
        <v>201</v>
      </c>
      <c r="E432" s="197" t="s">
        <v>1</v>
      </c>
      <c r="F432" s="198" t="s">
        <v>2296</v>
      </c>
      <c r="G432" s="13"/>
      <c r="H432" s="199">
        <v>4.3799999999999999</v>
      </c>
      <c r="I432" s="200"/>
      <c r="J432" s="13"/>
      <c r="K432" s="13"/>
      <c r="L432" s="195"/>
      <c r="M432" s="201"/>
      <c r="N432" s="202"/>
      <c r="O432" s="202"/>
      <c r="P432" s="202"/>
      <c r="Q432" s="202"/>
      <c r="R432" s="202"/>
      <c r="S432" s="202"/>
      <c r="T432" s="20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7" t="s">
        <v>201</v>
      </c>
      <c r="AU432" s="197" t="s">
        <v>85</v>
      </c>
      <c r="AV432" s="13" t="s">
        <v>85</v>
      </c>
      <c r="AW432" s="13" t="s">
        <v>32</v>
      </c>
      <c r="AX432" s="13" t="s">
        <v>76</v>
      </c>
      <c r="AY432" s="197" t="s">
        <v>153</v>
      </c>
    </row>
    <row r="433" s="2" customFormat="1" ht="16.5" customHeight="1">
      <c r="A433" s="35"/>
      <c r="B433" s="174"/>
      <c r="C433" s="175" t="s">
        <v>1033</v>
      </c>
      <c r="D433" s="175" t="s">
        <v>154</v>
      </c>
      <c r="E433" s="176" t="s">
        <v>1268</v>
      </c>
      <c r="F433" s="177" t="s">
        <v>1269</v>
      </c>
      <c r="G433" s="178" t="s">
        <v>208</v>
      </c>
      <c r="H433" s="179">
        <v>236.07599999999999</v>
      </c>
      <c r="I433" s="180"/>
      <c r="J433" s="181">
        <f>ROUND(I433*H433,2)</f>
        <v>0</v>
      </c>
      <c r="K433" s="177" t="s">
        <v>173</v>
      </c>
      <c r="L433" s="36"/>
      <c r="M433" s="182" t="s">
        <v>1</v>
      </c>
      <c r="N433" s="183" t="s">
        <v>41</v>
      </c>
      <c r="O433" s="74"/>
      <c r="P433" s="184">
        <f>O433*H433</f>
        <v>0</v>
      </c>
      <c r="Q433" s="184">
        <v>0.00024000000000000001</v>
      </c>
      <c r="R433" s="184">
        <f>Q433*H433</f>
        <v>0.056658239999999999</v>
      </c>
      <c r="S433" s="184">
        <v>0</v>
      </c>
      <c r="T433" s="185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86" t="s">
        <v>94</v>
      </c>
      <c r="AT433" s="186" t="s">
        <v>154</v>
      </c>
      <c r="AU433" s="186" t="s">
        <v>85</v>
      </c>
      <c r="AY433" s="16" t="s">
        <v>153</v>
      </c>
      <c r="BE433" s="187">
        <f>IF(N433="základní",J433,0)</f>
        <v>0</v>
      </c>
      <c r="BF433" s="187">
        <f>IF(N433="snížená",J433,0)</f>
        <v>0</v>
      </c>
      <c r="BG433" s="187">
        <f>IF(N433="zákl. přenesená",J433,0)</f>
        <v>0</v>
      </c>
      <c r="BH433" s="187">
        <f>IF(N433="sníž. přenesená",J433,0)</f>
        <v>0</v>
      </c>
      <c r="BI433" s="187">
        <f>IF(N433="nulová",J433,0)</f>
        <v>0</v>
      </c>
      <c r="BJ433" s="16" t="s">
        <v>83</v>
      </c>
      <c r="BK433" s="187">
        <f>ROUND(I433*H433,2)</f>
        <v>0</v>
      </c>
      <c r="BL433" s="16" t="s">
        <v>94</v>
      </c>
      <c r="BM433" s="186" t="s">
        <v>2297</v>
      </c>
    </row>
    <row r="434" s="2" customFormat="1" ht="16.5" customHeight="1">
      <c r="A434" s="35"/>
      <c r="B434" s="174"/>
      <c r="C434" s="175" t="s">
        <v>1038</v>
      </c>
      <c r="D434" s="175" t="s">
        <v>154</v>
      </c>
      <c r="E434" s="176" t="s">
        <v>1272</v>
      </c>
      <c r="F434" s="177" t="s">
        <v>1273</v>
      </c>
      <c r="G434" s="178" t="s">
        <v>208</v>
      </c>
      <c r="H434" s="179">
        <v>236.07599999999999</v>
      </c>
      <c r="I434" s="180"/>
      <c r="J434" s="181">
        <f>ROUND(I434*H434,2)</f>
        <v>0</v>
      </c>
      <c r="K434" s="177" t="s">
        <v>173</v>
      </c>
      <c r="L434" s="36"/>
      <c r="M434" s="182" t="s">
        <v>1</v>
      </c>
      <c r="N434" s="183" t="s">
        <v>41</v>
      </c>
      <c r="O434" s="74"/>
      <c r="P434" s="184">
        <f>O434*H434</f>
        <v>0</v>
      </c>
      <c r="Q434" s="184">
        <v>0.00025000000000000001</v>
      </c>
      <c r="R434" s="184">
        <f>Q434*H434</f>
        <v>0.059019000000000002</v>
      </c>
      <c r="S434" s="184">
        <v>0</v>
      </c>
      <c r="T434" s="185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86" t="s">
        <v>94</v>
      </c>
      <c r="AT434" s="186" t="s">
        <v>154</v>
      </c>
      <c r="AU434" s="186" t="s">
        <v>85</v>
      </c>
      <c r="AY434" s="16" t="s">
        <v>153</v>
      </c>
      <c r="BE434" s="187">
        <f>IF(N434="základní",J434,0)</f>
        <v>0</v>
      </c>
      <c r="BF434" s="187">
        <f>IF(N434="snížená",J434,0)</f>
        <v>0</v>
      </c>
      <c r="BG434" s="187">
        <f>IF(N434="zákl. přenesená",J434,0)</f>
        <v>0</v>
      </c>
      <c r="BH434" s="187">
        <f>IF(N434="sníž. přenesená",J434,0)</f>
        <v>0</v>
      </c>
      <c r="BI434" s="187">
        <f>IF(N434="nulová",J434,0)</f>
        <v>0</v>
      </c>
      <c r="BJ434" s="16" t="s">
        <v>83</v>
      </c>
      <c r="BK434" s="187">
        <f>ROUND(I434*H434,2)</f>
        <v>0</v>
      </c>
      <c r="BL434" s="16" t="s">
        <v>94</v>
      </c>
      <c r="BM434" s="186" t="s">
        <v>2298</v>
      </c>
    </row>
    <row r="435" s="2" customFormat="1" ht="24.15" customHeight="1">
      <c r="A435" s="35"/>
      <c r="B435" s="174"/>
      <c r="C435" s="175" t="s">
        <v>1045</v>
      </c>
      <c r="D435" s="175" t="s">
        <v>154</v>
      </c>
      <c r="E435" s="176" t="s">
        <v>1276</v>
      </c>
      <c r="F435" s="177" t="s">
        <v>1277</v>
      </c>
      <c r="G435" s="178" t="s">
        <v>831</v>
      </c>
      <c r="H435" s="214"/>
      <c r="I435" s="180"/>
      <c r="J435" s="181">
        <f>ROUND(I435*H435,2)</f>
        <v>0</v>
      </c>
      <c r="K435" s="177" t="s">
        <v>173</v>
      </c>
      <c r="L435" s="36"/>
      <c r="M435" s="182" t="s">
        <v>1</v>
      </c>
      <c r="N435" s="183" t="s">
        <v>41</v>
      </c>
      <c r="O435" s="74"/>
      <c r="P435" s="184">
        <f>O435*H435</f>
        <v>0</v>
      </c>
      <c r="Q435" s="184">
        <v>0</v>
      </c>
      <c r="R435" s="184">
        <f>Q435*H435</f>
        <v>0</v>
      </c>
      <c r="S435" s="184">
        <v>0</v>
      </c>
      <c r="T435" s="185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6" t="s">
        <v>94</v>
      </c>
      <c r="AT435" s="186" t="s">
        <v>154</v>
      </c>
      <c r="AU435" s="186" t="s">
        <v>85</v>
      </c>
      <c r="AY435" s="16" t="s">
        <v>153</v>
      </c>
      <c r="BE435" s="187">
        <f>IF(N435="základní",J435,0)</f>
        <v>0</v>
      </c>
      <c r="BF435" s="187">
        <f>IF(N435="snížená",J435,0)</f>
        <v>0</v>
      </c>
      <c r="BG435" s="187">
        <f>IF(N435="zákl. přenesená",J435,0)</f>
        <v>0</v>
      </c>
      <c r="BH435" s="187">
        <f>IF(N435="sníž. přenesená",J435,0)</f>
        <v>0</v>
      </c>
      <c r="BI435" s="187">
        <f>IF(N435="nulová",J435,0)</f>
        <v>0</v>
      </c>
      <c r="BJ435" s="16" t="s">
        <v>83</v>
      </c>
      <c r="BK435" s="187">
        <f>ROUND(I435*H435,2)</f>
        <v>0</v>
      </c>
      <c r="BL435" s="16" t="s">
        <v>94</v>
      </c>
      <c r="BM435" s="186" t="s">
        <v>2299</v>
      </c>
    </row>
    <row r="436" s="12" customFormat="1" ht="22.8" customHeight="1">
      <c r="A436" s="12"/>
      <c r="B436" s="163"/>
      <c r="C436" s="12"/>
      <c r="D436" s="164" t="s">
        <v>75</v>
      </c>
      <c r="E436" s="188" t="s">
        <v>1279</v>
      </c>
      <c r="F436" s="188" t="s">
        <v>1280</v>
      </c>
      <c r="G436" s="12"/>
      <c r="H436" s="12"/>
      <c r="I436" s="166"/>
      <c r="J436" s="189">
        <f>BK436</f>
        <v>0</v>
      </c>
      <c r="K436" s="12"/>
      <c r="L436" s="163"/>
      <c r="M436" s="168"/>
      <c r="N436" s="169"/>
      <c r="O436" s="169"/>
      <c r="P436" s="170">
        <f>SUM(P437:P447)</f>
        <v>0</v>
      </c>
      <c r="Q436" s="169"/>
      <c r="R436" s="170">
        <f>SUM(R437:R447)</f>
        <v>0.098222500000000004</v>
      </c>
      <c r="S436" s="169"/>
      <c r="T436" s="171">
        <f>SUM(T437:T447)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64" t="s">
        <v>85</v>
      </c>
      <c r="AT436" s="172" t="s">
        <v>75</v>
      </c>
      <c r="AU436" s="172" t="s">
        <v>83</v>
      </c>
      <c r="AY436" s="164" t="s">
        <v>153</v>
      </c>
      <c r="BK436" s="173">
        <f>SUM(BK437:BK447)</f>
        <v>0</v>
      </c>
    </row>
    <row r="437" s="2" customFormat="1" ht="16.5" customHeight="1">
      <c r="A437" s="35"/>
      <c r="B437" s="174"/>
      <c r="C437" s="175" t="s">
        <v>1050</v>
      </c>
      <c r="D437" s="175" t="s">
        <v>154</v>
      </c>
      <c r="E437" s="176" t="s">
        <v>1282</v>
      </c>
      <c r="F437" s="177" t="s">
        <v>1283</v>
      </c>
      <c r="G437" s="178" t="s">
        <v>208</v>
      </c>
      <c r="H437" s="179">
        <v>4.9000000000000004</v>
      </c>
      <c r="I437" s="180"/>
      <c r="J437" s="181">
        <f>ROUND(I437*H437,2)</f>
        <v>0</v>
      </c>
      <c r="K437" s="177" t="s">
        <v>173</v>
      </c>
      <c r="L437" s="36"/>
      <c r="M437" s="182" t="s">
        <v>1</v>
      </c>
      <c r="N437" s="183" t="s">
        <v>41</v>
      </c>
      <c r="O437" s="74"/>
      <c r="P437" s="184">
        <f>O437*H437</f>
        <v>0</v>
      </c>
      <c r="Q437" s="184">
        <v>0.00029999999999999997</v>
      </c>
      <c r="R437" s="184">
        <f>Q437*H437</f>
        <v>0.00147</v>
      </c>
      <c r="S437" s="184">
        <v>0</v>
      </c>
      <c r="T437" s="185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86" t="s">
        <v>94</v>
      </c>
      <c r="AT437" s="186" t="s">
        <v>154</v>
      </c>
      <c r="AU437" s="186" t="s">
        <v>85</v>
      </c>
      <c r="AY437" s="16" t="s">
        <v>153</v>
      </c>
      <c r="BE437" s="187">
        <f>IF(N437="základní",J437,0)</f>
        <v>0</v>
      </c>
      <c r="BF437" s="187">
        <f>IF(N437="snížená",J437,0)</f>
        <v>0</v>
      </c>
      <c r="BG437" s="187">
        <f>IF(N437="zákl. přenesená",J437,0)</f>
        <v>0</v>
      </c>
      <c r="BH437" s="187">
        <f>IF(N437="sníž. přenesená",J437,0)</f>
        <v>0</v>
      </c>
      <c r="BI437" s="187">
        <f>IF(N437="nulová",J437,0)</f>
        <v>0</v>
      </c>
      <c r="BJ437" s="16" t="s">
        <v>83</v>
      </c>
      <c r="BK437" s="187">
        <f>ROUND(I437*H437,2)</f>
        <v>0</v>
      </c>
      <c r="BL437" s="16" t="s">
        <v>94</v>
      </c>
      <c r="BM437" s="186" t="s">
        <v>2300</v>
      </c>
    </row>
    <row r="438" s="13" customFormat="1">
      <c r="A438" s="13"/>
      <c r="B438" s="195"/>
      <c r="C438" s="13"/>
      <c r="D438" s="196" t="s">
        <v>201</v>
      </c>
      <c r="E438" s="197" t="s">
        <v>1</v>
      </c>
      <c r="F438" s="198" t="s">
        <v>2301</v>
      </c>
      <c r="G438" s="13"/>
      <c r="H438" s="199">
        <v>4.9000000000000004</v>
      </c>
      <c r="I438" s="200"/>
      <c r="J438" s="13"/>
      <c r="K438" s="13"/>
      <c r="L438" s="195"/>
      <c r="M438" s="201"/>
      <c r="N438" s="202"/>
      <c r="O438" s="202"/>
      <c r="P438" s="202"/>
      <c r="Q438" s="202"/>
      <c r="R438" s="202"/>
      <c r="S438" s="202"/>
      <c r="T438" s="20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7" t="s">
        <v>201</v>
      </c>
      <c r="AU438" s="197" t="s">
        <v>85</v>
      </c>
      <c r="AV438" s="13" t="s">
        <v>85</v>
      </c>
      <c r="AW438" s="13" t="s">
        <v>32</v>
      </c>
      <c r="AX438" s="13" t="s">
        <v>83</v>
      </c>
      <c r="AY438" s="197" t="s">
        <v>153</v>
      </c>
    </row>
    <row r="439" s="2" customFormat="1" ht="33" customHeight="1">
      <c r="A439" s="35"/>
      <c r="B439" s="174"/>
      <c r="C439" s="175" t="s">
        <v>1053</v>
      </c>
      <c r="D439" s="175" t="s">
        <v>154</v>
      </c>
      <c r="E439" s="176" t="s">
        <v>1302</v>
      </c>
      <c r="F439" s="177" t="s">
        <v>1303</v>
      </c>
      <c r="G439" s="178" t="s">
        <v>208</v>
      </c>
      <c r="H439" s="179">
        <v>4.9000000000000004</v>
      </c>
      <c r="I439" s="180"/>
      <c r="J439" s="181">
        <f>ROUND(I439*H439,2)</f>
        <v>0</v>
      </c>
      <c r="K439" s="177" t="s">
        <v>173</v>
      </c>
      <c r="L439" s="36"/>
      <c r="M439" s="182" t="s">
        <v>1</v>
      </c>
      <c r="N439" s="183" t="s">
        <v>41</v>
      </c>
      <c r="O439" s="74"/>
      <c r="P439" s="184">
        <f>O439*H439</f>
        <v>0</v>
      </c>
      <c r="Q439" s="184">
        <v>0.0051999999999999998</v>
      </c>
      <c r="R439" s="184">
        <f>Q439*H439</f>
        <v>0.025479999999999999</v>
      </c>
      <c r="S439" s="184">
        <v>0</v>
      </c>
      <c r="T439" s="185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86" t="s">
        <v>94</v>
      </c>
      <c r="AT439" s="186" t="s">
        <v>154</v>
      </c>
      <c r="AU439" s="186" t="s">
        <v>85</v>
      </c>
      <c r="AY439" s="16" t="s">
        <v>153</v>
      </c>
      <c r="BE439" s="187">
        <f>IF(N439="základní",J439,0)</f>
        <v>0</v>
      </c>
      <c r="BF439" s="187">
        <f>IF(N439="snížená",J439,0)</f>
        <v>0</v>
      </c>
      <c r="BG439" s="187">
        <f>IF(N439="zákl. přenesená",J439,0)</f>
        <v>0</v>
      </c>
      <c r="BH439" s="187">
        <f>IF(N439="sníž. přenesená",J439,0)</f>
        <v>0</v>
      </c>
      <c r="BI439" s="187">
        <f>IF(N439="nulová",J439,0)</f>
        <v>0</v>
      </c>
      <c r="BJ439" s="16" t="s">
        <v>83</v>
      </c>
      <c r="BK439" s="187">
        <f>ROUND(I439*H439,2)</f>
        <v>0</v>
      </c>
      <c r="BL439" s="16" t="s">
        <v>94</v>
      </c>
      <c r="BM439" s="186" t="s">
        <v>2302</v>
      </c>
    </row>
    <row r="440" s="2" customFormat="1" ht="16.5" customHeight="1">
      <c r="A440" s="35"/>
      <c r="B440" s="174"/>
      <c r="C440" s="204" t="s">
        <v>1057</v>
      </c>
      <c r="D440" s="204" t="s">
        <v>420</v>
      </c>
      <c r="E440" s="205" t="s">
        <v>1306</v>
      </c>
      <c r="F440" s="206" t="s">
        <v>1307</v>
      </c>
      <c r="G440" s="207" t="s">
        <v>208</v>
      </c>
      <c r="H440" s="208">
        <v>5.3899999999999997</v>
      </c>
      <c r="I440" s="209"/>
      <c r="J440" s="210">
        <f>ROUND(I440*H440,2)</f>
        <v>0</v>
      </c>
      <c r="K440" s="206" t="s">
        <v>173</v>
      </c>
      <c r="L440" s="211"/>
      <c r="M440" s="212" t="s">
        <v>1</v>
      </c>
      <c r="N440" s="213" t="s">
        <v>41</v>
      </c>
      <c r="O440" s="74"/>
      <c r="P440" s="184">
        <f>O440*H440</f>
        <v>0</v>
      </c>
      <c r="Q440" s="184">
        <v>0.0126</v>
      </c>
      <c r="R440" s="184">
        <f>Q440*H440</f>
        <v>0.067914000000000002</v>
      </c>
      <c r="S440" s="184">
        <v>0</v>
      </c>
      <c r="T440" s="185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86" t="s">
        <v>347</v>
      </c>
      <c r="AT440" s="186" t="s">
        <v>420</v>
      </c>
      <c r="AU440" s="186" t="s">
        <v>85</v>
      </c>
      <c r="AY440" s="16" t="s">
        <v>153</v>
      </c>
      <c r="BE440" s="187">
        <f>IF(N440="základní",J440,0)</f>
        <v>0</v>
      </c>
      <c r="BF440" s="187">
        <f>IF(N440="snížená",J440,0)</f>
        <v>0</v>
      </c>
      <c r="BG440" s="187">
        <f>IF(N440="zákl. přenesená",J440,0)</f>
        <v>0</v>
      </c>
      <c r="BH440" s="187">
        <f>IF(N440="sníž. přenesená",J440,0)</f>
        <v>0</v>
      </c>
      <c r="BI440" s="187">
        <f>IF(N440="nulová",J440,0)</f>
        <v>0</v>
      </c>
      <c r="BJ440" s="16" t="s">
        <v>83</v>
      </c>
      <c r="BK440" s="187">
        <f>ROUND(I440*H440,2)</f>
        <v>0</v>
      </c>
      <c r="BL440" s="16" t="s">
        <v>94</v>
      </c>
      <c r="BM440" s="186" t="s">
        <v>2303</v>
      </c>
    </row>
    <row r="441" s="13" customFormat="1">
      <c r="A441" s="13"/>
      <c r="B441" s="195"/>
      <c r="C441" s="13"/>
      <c r="D441" s="196" t="s">
        <v>201</v>
      </c>
      <c r="E441" s="13"/>
      <c r="F441" s="198" t="s">
        <v>2304</v>
      </c>
      <c r="G441" s="13"/>
      <c r="H441" s="199">
        <v>5.3899999999999997</v>
      </c>
      <c r="I441" s="200"/>
      <c r="J441" s="13"/>
      <c r="K441" s="13"/>
      <c r="L441" s="195"/>
      <c r="M441" s="201"/>
      <c r="N441" s="202"/>
      <c r="O441" s="202"/>
      <c r="P441" s="202"/>
      <c r="Q441" s="202"/>
      <c r="R441" s="202"/>
      <c r="S441" s="202"/>
      <c r="T441" s="20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7" t="s">
        <v>201</v>
      </c>
      <c r="AU441" s="197" t="s">
        <v>85</v>
      </c>
      <c r="AV441" s="13" t="s">
        <v>85</v>
      </c>
      <c r="AW441" s="13" t="s">
        <v>3</v>
      </c>
      <c r="AX441" s="13" t="s">
        <v>83</v>
      </c>
      <c r="AY441" s="197" t="s">
        <v>153</v>
      </c>
    </row>
    <row r="442" s="2" customFormat="1" ht="24.15" customHeight="1">
      <c r="A442" s="35"/>
      <c r="B442" s="174"/>
      <c r="C442" s="175" t="s">
        <v>1061</v>
      </c>
      <c r="D442" s="175" t="s">
        <v>154</v>
      </c>
      <c r="E442" s="176" t="s">
        <v>1311</v>
      </c>
      <c r="F442" s="177" t="s">
        <v>1312</v>
      </c>
      <c r="G442" s="178" t="s">
        <v>208</v>
      </c>
      <c r="H442" s="179">
        <v>4.9000000000000004</v>
      </c>
      <c r="I442" s="180"/>
      <c r="J442" s="181">
        <f>ROUND(I442*H442,2)</f>
        <v>0</v>
      </c>
      <c r="K442" s="177" t="s">
        <v>173</v>
      </c>
      <c r="L442" s="36"/>
      <c r="M442" s="182" t="s">
        <v>1</v>
      </c>
      <c r="N442" s="183" t="s">
        <v>41</v>
      </c>
      <c r="O442" s="74"/>
      <c r="P442" s="184">
        <f>O442*H442</f>
        <v>0</v>
      </c>
      <c r="Q442" s="184">
        <v>0</v>
      </c>
      <c r="R442" s="184">
        <f>Q442*H442</f>
        <v>0</v>
      </c>
      <c r="S442" s="184">
        <v>0</v>
      </c>
      <c r="T442" s="185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6" t="s">
        <v>94</v>
      </c>
      <c r="AT442" s="186" t="s">
        <v>154</v>
      </c>
      <c r="AU442" s="186" t="s">
        <v>85</v>
      </c>
      <c r="AY442" s="16" t="s">
        <v>153</v>
      </c>
      <c r="BE442" s="187">
        <f>IF(N442="základní",J442,0)</f>
        <v>0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6" t="s">
        <v>83</v>
      </c>
      <c r="BK442" s="187">
        <f>ROUND(I442*H442,2)</f>
        <v>0</v>
      </c>
      <c r="BL442" s="16" t="s">
        <v>94</v>
      </c>
      <c r="BM442" s="186" t="s">
        <v>2305</v>
      </c>
    </row>
    <row r="443" s="2" customFormat="1" ht="21.75" customHeight="1">
      <c r="A443" s="35"/>
      <c r="B443" s="174"/>
      <c r="C443" s="175" t="s">
        <v>1066</v>
      </c>
      <c r="D443" s="175" t="s">
        <v>154</v>
      </c>
      <c r="E443" s="176" t="s">
        <v>1320</v>
      </c>
      <c r="F443" s="177" t="s">
        <v>1321</v>
      </c>
      <c r="G443" s="178" t="s">
        <v>322</v>
      </c>
      <c r="H443" s="179">
        <v>6.4500000000000002</v>
      </c>
      <c r="I443" s="180"/>
      <c r="J443" s="181">
        <f>ROUND(I443*H443,2)</f>
        <v>0</v>
      </c>
      <c r="K443" s="177" t="s">
        <v>173</v>
      </c>
      <c r="L443" s="36"/>
      <c r="M443" s="182" t="s">
        <v>1</v>
      </c>
      <c r="N443" s="183" t="s">
        <v>41</v>
      </c>
      <c r="O443" s="74"/>
      <c r="P443" s="184">
        <f>O443*H443</f>
        <v>0</v>
      </c>
      <c r="Q443" s="184">
        <v>0.00050000000000000001</v>
      </c>
      <c r="R443" s="184">
        <f>Q443*H443</f>
        <v>0.003225</v>
      </c>
      <c r="S443" s="184">
        <v>0</v>
      </c>
      <c r="T443" s="185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186" t="s">
        <v>94</v>
      </c>
      <c r="AT443" s="186" t="s">
        <v>154</v>
      </c>
      <c r="AU443" s="186" t="s">
        <v>85</v>
      </c>
      <c r="AY443" s="16" t="s">
        <v>153</v>
      </c>
      <c r="BE443" s="187">
        <f>IF(N443="základní",J443,0)</f>
        <v>0</v>
      </c>
      <c r="BF443" s="187">
        <f>IF(N443="snížená",J443,0)</f>
        <v>0</v>
      </c>
      <c r="BG443" s="187">
        <f>IF(N443="zákl. přenesená",J443,0)</f>
        <v>0</v>
      </c>
      <c r="BH443" s="187">
        <f>IF(N443="sníž. přenesená",J443,0)</f>
        <v>0</v>
      </c>
      <c r="BI443" s="187">
        <f>IF(N443="nulová",J443,0)</f>
        <v>0</v>
      </c>
      <c r="BJ443" s="16" t="s">
        <v>83</v>
      </c>
      <c r="BK443" s="187">
        <f>ROUND(I443*H443,2)</f>
        <v>0</v>
      </c>
      <c r="BL443" s="16" t="s">
        <v>94</v>
      </c>
      <c r="BM443" s="186" t="s">
        <v>2306</v>
      </c>
    </row>
    <row r="444" s="13" customFormat="1">
      <c r="A444" s="13"/>
      <c r="B444" s="195"/>
      <c r="C444" s="13"/>
      <c r="D444" s="196" t="s">
        <v>201</v>
      </c>
      <c r="E444" s="197" t="s">
        <v>1</v>
      </c>
      <c r="F444" s="198" t="s">
        <v>2307</v>
      </c>
      <c r="G444" s="13"/>
      <c r="H444" s="199">
        <v>6.4500000000000002</v>
      </c>
      <c r="I444" s="200"/>
      <c r="J444" s="13"/>
      <c r="K444" s="13"/>
      <c r="L444" s="195"/>
      <c r="M444" s="201"/>
      <c r="N444" s="202"/>
      <c r="O444" s="202"/>
      <c r="P444" s="202"/>
      <c r="Q444" s="202"/>
      <c r="R444" s="202"/>
      <c r="S444" s="202"/>
      <c r="T444" s="20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7" t="s">
        <v>201</v>
      </c>
      <c r="AU444" s="197" t="s">
        <v>85</v>
      </c>
      <c r="AV444" s="13" t="s">
        <v>85</v>
      </c>
      <c r="AW444" s="13" t="s">
        <v>32</v>
      </c>
      <c r="AX444" s="13" t="s">
        <v>83</v>
      </c>
      <c r="AY444" s="197" t="s">
        <v>153</v>
      </c>
    </row>
    <row r="445" s="2" customFormat="1" ht="16.5" customHeight="1">
      <c r="A445" s="35"/>
      <c r="B445" s="174"/>
      <c r="C445" s="175" t="s">
        <v>1072</v>
      </c>
      <c r="D445" s="175" t="s">
        <v>154</v>
      </c>
      <c r="E445" s="176" t="s">
        <v>1344</v>
      </c>
      <c r="F445" s="177" t="s">
        <v>1345</v>
      </c>
      <c r="G445" s="178" t="s">
        <v>322</v>
      </c>
      <c r="H445" s="179">
        <v>4.4500000000000002</v>
      </c>
      <c r="I445" s="180"/>
      <c r="J445" s="181">
        <f>ROUND(I445*H445,2)</f>
        <v>0</v>
      </c>
      <c r="K445" s="177" t="s">
        <v>173</v>
      </c>
      <c r="L445" s="36"/>
      <c r="M445" s="182" t="s">
        <v>1</v>
      </c>
      <c r="N445" s="183" t="s">
        <v>41</v>
      </c>
      <c r="O445" s="74"/>
      <c r="P445" s="184">
        <f>O445*H445</f>
        <v>0</v>
      </c>
      <c r="Q445" s="184">
        <v>3.0000000000000001E-05</v>
      </c>
      <c r="R445" s="184">
        <f>Q445*H445</f>
        <v>0.00013350000000000002</v>
      </c>
      <c r="S445" s="184">
        <v>0</v>
      </c>
      <c r="T445" s="185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86" t="s">
        <v>94</v>
      </c>
      <c r="AT445" s="186" t="s">
        <v>154</v>
      </c>
      <c r="AU445" s="186" t="s">
        <v>85</v>
      </c>
      <c r="AY445" s="16" t="s">
        <v>153</v>
      </c>
      <c r="BE445" s="187">
        <f>IF(N445="základní",J445,0)</f>
        <v>0</v>
      </c>
      <c r="BF445" s="187">
        <f>IF(N445="snížená",J445,0)</f>
        <v>0</v>
      </c>
      <c r="BG445" s="187">
        <f>IF(N445="zákl. přenesená",J445,0)</f>
        <v>0</v>
      </c>
      <c r="BH445" s="187">
        <f>IF(N445="sníž. přenesená",J445,0)</f>
        <v>0</v>
      </c>
      <c r="BI445" s="187">
        <f>IF(N445="nulová",J445,0)</f>
        <v>0</v>
      </c>
      <c r="BJ445" s="16" t="s">
        <v>83</v>
      </c>
      <c r="BK445" s="187">
        <f>ROUND(I445*H445,2)</f>
        <v>0</v>
      </c>
      <c r="BL445" s="16" t="s">
        <v>94</v>
      </c>
      <c r="BM445" s="186" t="s">
        <v>2308</v>
      </c>
    </row>
    <row r="446" s="13" customFormat="1">
      <c r="A446" s="13"/>
      <c r="B446" s="195"/>
      <c r="C446" s="13"/>
      <c r="D446" s="196" t="s">
        <v>201</v>
      </c>
      <c r="E446" s="197" t="s">
        <v>1</v>
      </c>
      <c r="F446" s="198" t="s">
        <v>2309</v>
      </c>
      <c r="G446" s="13"/>
      <c r="H446" s="199">
        <v>4.4500000000000002</v>
      </c>
      <c r="I446" s="200"/>
      <c r="J446" s="13"/>
      <c r="K446" s="13"/>
      <c r="L446" s="195"/>
      <c r="M446" s="201"/>
      <c r="N446" s="202"/>
      <c r="O446" s="202"/>
      <c r="P446" s="202"/>
      <c r="Q446" s="202"/>
      <c r="R446" s="202"/>
      <c r="S446" s="202"/>
      <c r="T446" s="20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97" t="s">
        <v>201</v>
      </c>
      <c r="AU446" s="197" t="s">
        <v>85</v>
      </c>
      <c r="AV446" s="13" t="s">
        <v>85</v>
      </c>
      <c r="AW446" s="13" t="s">
        <v>32</v>
      </c>
      <c r="AX446" s="13" t="s">
        <v>83</v>
      </c>
      <c r="AY446" s="197" t="s">
        <v>153</v>
      </c>
    </row>
    <row r="447" s="2" customFormat="1" ht="24.15" customHeight="1">
      <c r="A447" s="35"/>
      <c r="B447" s="174"/>
      <c r="C447" s="175" t="s">
        <v>1075</v>
      </c>
      <c r="D447" s="175" t="s">
        <v>154</v>
      </c>
      <c r="E447" s="176" t="s">
        <v>1349</v>
      </c>
      <c r="F447" s="177" t="s">
        <v>1350</v>
      </c>
      <c r="G447" s="178" t="s">
        <v>831</v>
      </c>
      <c r="H447" s="214"/>
      <c r="I447" s="180"/>
      <c r="J447" s="181">
        <f>ROUND(I447*H447,2)</f>
        <v>0</v>
      </c>
      <c r="K447" s="177" t="s">
        <v>173</v>
      </c>
      <c r="L447" s="36"/>
      <c r="M447" s="182" t="s">
        <v>1</v>
      </c>
      <c r="N447" s="183" t="s">
        <v>41</v>
      </c>
      <c r="O447" s="74"/>
      <c r="P447" s="184">
        <f>O447*H447</f>
        <v>0</v>
      </c>
      <c r="Q447" s="184">
        <v>0</v>
      </c>
      <c r="R447" s="184">
        <f>Q447*H447</f>
        <v>0</v>
      </c>
      <c r="S447" s="184">
        <v>0</v>
      </c>
      <c r="T447" s="185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6" t="s">
        <v>94</v>
      </c>
      <c r="AT447" s="186" t="s">
        <v>154</v>
      </c>
      <c r="AU447" s="186" t="s">
        <v>85</v>
      </c>
      <c r="AY447" s="16" t="s">
        <v>153</v>
      </c>
      <c r="BE447" s="187">
        <f>IF(N447="základní",J447,0)</f>
        <v>0</v>
      </c>
      <c r="BF447" s="187">
        <f>IF(N447="snížená",J447,0)</f>
        <v>0</v>
      </c>
      <c r="BG447" s="187">
        <f>IF(N447="zákl. přenesená",J447,0)</f>
        <v>0</v>
      </c>
      <c r="BH447" s="187">
        <f>IF(N447="sníž. přenesená",J447,0)</f>
        <v>0</v>
      </c>
      <c r="BI447" s="187">
        <f>IF(N447="nulová",J447,0)</f>
        <v>0</v>
      </c>
      <c r="BJ447" s="16" t="s">
        <v>83</v>
      </c>
      <c r="BK447" s="187">
        <f>ROUND(I447*H447,2)</f>
        <v>0</v>
      </c>
      <c r="BL447" s="16" t="s">
        <v>94</v>
      </c>
      <c r="BM447" s="186" t="s">
        <v>2310</v>
      </c>
    </row>
    <row r="448" s="12" customFormat="1" ht="22.8" customHeight="1">
      <c r="A448" s="12"/>
      <c r="B448" s="163"/>
      <c r="C448" s="12"/>
      <c r="D448" s="164" t="s">
        <v>75</v>
      </c>
      <c r="E448" s="188" t="s">
        <v>2311</v>
      </c>
      <c r="F448" s="188" t="s">
        <v>2312</v>
      </c>
      <c r="G448" s="12"/>
      <c r="H448" s="12"/>
      <c r="I448" s="166"/>
      <c r="J448" s="189">
        <f>BK448</f>
        <v>0</v>
      </c>
      <c r="K448" s="12"/>
      <c r="L448" s="163"/>
      <c r="M448" s="168"/>
      <c r="N448" s="169"/>
      <c r="O448" s="169"/>
      <c r="P448" s="170">
        <f>SUM(P449:P452)</f>
        <v>0</v>
      </c>
      <c r="Q448" s="169"/>
      <c r="R448" s="170">
        <f>SUM(R449:R452)</f>
        <v>0.013803060000000002</v>
      </c>
      <c r="S448" s="169"/>
      <c r="T448" s="171">
        <f>SUM(T449:T452)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164" t="s">
        <v>85</v>
      </c>
      <c r="AT448" s="172" t="s">
        <v>75</v>
      </c>
      <c r="AU448" s="172" t="s">
        <v>83</v>
      </c>
      <c r="AY448" s="164" t="s">
        <v>153</v>
      </c>
      <c r="BK448" s="173">
        <f>SUM(BK449:BK452)</f>
        <v>0</v>
      </c>
    </row>
    <row r="449" s="2" customFormat="1" ht="24.15" customHeight="1">
      <c r="A449" s="35"/>
      <c r="B449" s="174"/>
      <c r="C449" s="175" t="s">
        <v>1079</v>
      </c>
      <c r="D449" s="175" t="s">
        <v>154</v>
      </c>
      <c r="E449" s="176" t="s">
        <v>2313</v>
      </c>
      <c r="F449" s="177" t="s">
        <v>2314</v>
      </c>
      <c r="G449" s="178" t="s">
        <v>208</v>
      </c>
      <c r="H449" s="179">
        <v>22.263000000000002</v>
      </c>
      <c r="I449" s="180"/>
      <c r="J449" s="181">
        <f>ROUND(I449*H449,2)</f>
        <v>0</v>
      </c>
      <c r="K449" s="177" t="s">
        <v>173</v>
      </c>
      <c r="L449" s="36"/>
      <c r="M449" s="182" t="s">
        <v>1</v>
      </c>
      <c r="N449" s="183" t="s">
        <v>41</v>
      </c>
      <c r="O449" s="74"/>
      <c r="P449" s="184">
        <f>O449*H449</f>
        <v>0</v>
      </c>
      <c r="Q449" s="184">
        <v>8.0000000000000007E-05</v>
      </c>
      <c r="R449" s="184">
        <f>Q449*H449</f>
        <v>0.0017810400000000002</v>
      </c>
      <c r="S449" s="184">
        <v>0</v>
      </c>
      <c r="T449" s="185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86" t="s">
        <v>94</v>
      </c>
      <c r="AT449" s="186" t="s">
        <v>154</v>
      </c>
      <c r="AU449" s="186" t="s">
        <v>85</v>
      </c>
      <c r="AY449" s="16" t="s">
        <v>153</v>
      </c>
      <c r="BE449" s="187">
        <f>IF(N449="základní",J449,0)</f>
        <v>0</v>
      </c>
      <c r="BF449" s="187">
        <f>IF(N449="snížená",J449,0)</f>
        <v>0</v>
      </c>
      <c r="BG449" s="187">
        <f>IF(N449="zákl. přenesená",J449,0)</f>
        <v>0</v>
      </c>
      <c r="BH449" s="187">
        <f>IF(N449="sníž. přenesená",J449,0)</f>
        <v>0</v>
      </c>
      <c r="BI449" s="187">
        <f>IF(N449="nulová",J449,0)</f>
        <v>0</v>
      </c>
      <c r="BJ449" s="16" t="s">
        <v>83</v>
      </c>
      <c r="BK449" s="187">
        <f>ROUND(I449*H449,2)</f>
        <v>0</v>
      </c>
      <c r="BL449" s="16" t="s">
        <v>94</v>
      </c>
      <c r="BM449" s="186" t="s">
        <v>2315</v>
      </c>
    </row>
    <row r="450" s="13" customFormat="1">
      <c r="A450" s="13"/>
      <c r="B450" s="195"/>
      <c r="C450" s="13"/>
      <c r="D450" s="196" t="s">
        <v>201</v>
      </c>
      <c r="E450" s="197" t="s">
        <v>1</v>
      </c>
      <c r="F450" s="198" t="s">
        <v>2316</v>
      </c>
      <c r="G450" s="13"/>
      <c r="H450" s="199">
        <v>13.074999999999999</v>
      </c>
      <c r="I450" s="200"/>
      <c r="J450" s="13"/>
      <c r="K450" s="13"/>
      <c r="L450" s="195"/>
      <c r="M450" s="201"/>
      <c r="N450" s="202"/>
      <c r="O450" s="202"/>
      <c r="P450" s="202"/>
      <c r="Q450" s="202"/>
      <c r="R450" s="202"/>
      <c r="S450" s="202"/>
      <c r="T450" s="20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7" t="s">
        <v>201</v>
      </c>
      <c r="AU450" s="197" t="s">
        <v>85</v>
      </c>
      <c r="AV450" s="13" t="s">
        <v>85</v>
      </c>
      <c r="AW450" s="13" t="s">
        <v>32</v>
      </c>
      <c r="AX450" s="13" t="s">
        <v>76</v>
      </c>
      <c r="AY450" s="197" t="s">
        <v>153</v>
      </c>
    </row>
    <row r="451" s="13" customFormat="1">
      <c r="A451" s="13"/>
      <c r="B451" s="195"/>
      <c r="C451" s="13"/>
      <c r="D451" s="196" t="s">
        <v>201</v>
      </c>
      <c r="E451" s="197" t="s">
        <v>1</v>
      </c>
      <c r="F451" s="198" t="s">
        <v>2317</v>
      </c>
      <c r="G451" s="13"/>
      <c r="H451" s="199">
        <v>9.1880000000000006</v>
      </c>
      <c r="I451" s="200"/>
      <c r="J451" s="13"/>
      <c r="K451" s="13"/>
      <c r="L451" s="195"/>
      <c r="M451" s="201"/>
      <c r="N451" s="202"/>
      <c r="O451" s="202"/>
      <c r="P451" s="202"/>
      <c r="Q451" s="202"/>
      <c r="R451" s="202"/>
      <c r="S451" s="202"/>
      <c r="T451" s="20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7" t="s">
        <v>201</v>
      </c>
      <c r="AU451" s="197" t="s">
        <v>85</v>
      </c>
      <c r="AV451" s="13" t="s">
        <v>85</v>
      </c>
      <c r="AW451" s="13" t="s">
        <v>32</v>
      </c>
      <c r="AX451" s="13" t="s">
        <v>76</v>
      </c>
      <c r="AY451" s="197" t="s">
        <v>153</v>
      </c>
    </row>
    <row r="452" s="2" customFormat="1" ht="24.15" customHeight="1">
      <c r="A452" s="35"/>
      <c r="B452" s="174"/>
      <c r="C452" s="175" t="s">
        <v>1083</v>
      </c>
      <c r="D452" s="175" t="s">
        <v>154</v>
      </c>
      <c r="E452" s="176" t="s">
        <v>2318</v>
      </c>
      <c r="F452" s="177" t="s">
        <v>2319</v>
      </c>
      <c r="G452" s="178" t="s">
        <v>208</v>
      </c>
      <c r="H452" s="179">
        <v>22.263000000000002</v>
      </c>
      <c r="I452" s="180"/>
      <c r="J452" s="181">
        <f>ROUND(I452*H452,2)</f>
        <v>0</v>
      </c>
      <c r="K452" s="177" t="s">
        <v>173</v>
      </c>
      <c r="L452" s="36"/>
      <c r="M452" s="182" t="s">
        <v>1</v>
      </c>
      <c r="N452" s="183" t="s">
        <v>41</v>
      </c>
      <c r="O452" s="74"/>
      <c r="P452" s="184">
        <f>O452*H452</f>
        <v>0</v>
      </c>
      <c r="Q452" s="184">
        <v>0.00054000000000000001</v>
      </c>
      <c r="R452" s="184">
        <f>Q452*H452</f>
        <v>0.012022020000000001</v>
      </c>
      <c r="S452" s="184">
        <v>0</v>
      </c>
      <c r="T452" s="185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86" t="s">
        <v>94</v>
      </c>
      <c r="AT452" s="186" t="s">
        <v>154</v>
      </c>
      <c r="AU452" s="186" t="s">
        <v>85</v>
      </c>
      <c r="AY452" s="16" t="s">
        <v>153</v>
      </c>
      <c r="BE452" s="187">
        <f>IF(N452="základní",J452,0)</f>
        <v>0</v>
      </c>
      <c r="BF452" s="187">
        <f>IF(N452="snížená",J452,0)</f>
        <v>0</v>
      </c>
      <c r="BG452" s="187">
        <f>IF(N452="zákl. přenesená",J452,0)</f>
        <v>0</v>
      </c>
      <c r="BH452" s="187">
        <f>IF(N452="sníž. přenesená",J452,0)</f>
        <v>0</v>
      </c>
      <c r="BI452" s="187">
        <f>IF(N452="nulová",J452,0)</f>
        <v>0</v>
      </c>
      <c r="BJ452" s="16" t="s">
        <v>83</v>
      </c>
      <c r="BK452" s="187">
        <f>ROUND(I452*H452,2)</f>
        <v>0</v>
      </c>
      <c r="BL452" s="16" t="s">
        <v>94</v>
      </c>
      <c r="BM452" s="186" t="s">
        <v>2320</v>
      </c>
    </row>
    <row r="453" s="12" customFormat="1" ht="22.8" customHeight="1">
      <c r="A453" s="12"/>
      <c r="B453" s="163"/>
      <c r="C453" s="12"/>
      <c r="D453" s="164" t="s">
        <v>75</v>
      </c>
      <c r="E453" s="188" t="s">
        <v>1352</v>
      </c>
      <c r="F453" s="188" t="s">
        <v>1353</v>
      </c>
      <c r="G453" s="12"/>
      <c r="H453" s="12"/>
      <c r="I453" s="166"/>
      <c r="J453" s="189">
        <f>BK453</f>
        <v>0</v>
      </c>
      <c r="K453" s="12"/>
      <c r="L453" s="163"/>
      <c r="M453" s="168"/>
      <c r="N453" s="169"/>
      <c r="O453" s="169"/>
      <c r="P453" s="170">
        <f>SUM(P454:P457)</f>
        <v>0</v>
      </c>
      <c r="Q453" s="169"/>
      <c r="R453" s="170">
        <f>SUM(R454:R457)</f>
        <v>0.081969159999999999</v>
      </c>
      <c r="S453" s="169"/>
      <c r="T453" s="171">
        <f>SUM(T454:T457)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164" t="s">
        <v>85</v>
      </c>
      <c r="AT453" s="172" t="s">
        <v>75</v>
      </c>
      <c r="AU453" s="172" t="s">
        <v>83</v>
      </c>
      <c r="AY453" s="164" t="s">
        <v>153</v>
      </c>
      <c r="BK453" s="173">
        <f>SUM(BK454:BK457)</f>
        <v>0</v>
      </c>
    </row>
    <row r="454" s="2" customFormat="1" ht="24.15" customHeight="1">
      <c r="A454" s="35"/>
      <c r="B454" s="174"/>
      <c r="C454" s="175" t="s">
        <v>1088</v>
      </c>
      <c r="D454" s="175" t="s">
        <v>154</v>
      </c>
      <c r="E454" s="176" t="s">
        <v>1355</v>
      </c>
      <c r="F454" s="177" t="s">
        <v>1356</v>
      </c>
      <c r="G454" s="178" t="s">
        <v>208</v>
      </c>
      <c r="H454" s="179">
        <v>167.28399999999999</v>
      </c>
      <c r="I454" s="180"/>
      <c r="J454" s="181">
        <f>ROUND(I454*H454,2)</f>
        <v>0</v>
      </c>
      <c r="K454" s="177" t="s">
        <v>173</v>
      </c>
      <c r="L454" s="36"/>
      <c r="M454" s="182" t="s">
        <v>1</v>
      </c>
      <c r="N454" s="183" t="s">
        <v>41</v>
      </c>
      <c r="O454" s="74"/>
      <c r="P454" s="184">
        <f>O454*H454</f>
        <v>0</v>
      </c>
      <c r="Q454" s="184">
        <v>0.00020000000000000001</v>
      </c>
      <c r="R454" s="184">
        <f>Q454*H454</f>
        <v>0.033456800000000002</v>
      </c>
      <c r="S454" s="184">
        <v>0</v>
      </c>
      <c r="T454" s="185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6" t="s">
        <v>94</v>
      </c>
      <c r="AT454" s="186" t="s">
        <v>154</v>
      </c>
      <c r="AU454" s="186" t="s">
        <v>85</v>
      </c>
      <c r="AY454" s="16" t="s">
        <v>153</v>
      </c>
      <c r="BE454" s="187">
        <f>IF(N454="základní",J454,0)</f>
        <v>0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6" t="s">
        <v>83</v>
      </c>
      <c r="BK454" s="187">
        <f>ROUND(I454*H454,2)</f>
        <v>0</v>
      </c>
      <c r="BL454" s="16" t="s">
        <v>94</v>
      </c>
      <c r="BM454" s="186" t="s">
        <v>2321</v>
      </c>
    </row>
    <row r="455" s="13" customFormat="1">
      <c r="A455" s="13"/>
      <c r="B455" s="195"/>
      <c r="C455" s="13"/>
      <c r="D455" s="196" t="s">
        <v>201</v>
      </c>
      <c r="E455" s="197" t="s">
        <v>1</v>
      </c>
      <c r="F455" s="198" t="s">
        <v>2133</v>
      </c>
      <c r="G455" s="13"/>
      <c r="H455" s="199">
        <v>130.11000000000001</v>
      </c>
      <c r="I455" s="200"/>
      <c r="J455" s="13"/>
      <c r="K455" s="13"/>
      <c r="L455" s="195"/>
      <c r="M455" s="201"/>
      <c r="N455" s="202"/>
      <c r="O455" s="202"/>
      <c r="P455" s="202"/>
      <c r="Q455" s="202"/>
      <c r="R455" s="202"/>
      <c r="S455" s="202"/>
      <c r="T455" s="20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7" t="s">
        <v>201</v>
      </c>
      <c r="AU455" s="197" t="s">
        <v>85</v>
      </c>
      <c r="AV455" s="13" t="s">
        <v>85</v>
      </c>
      <c r="AW455" s="13" t="s">
        <v>32</v>
      </c>
      <c r="AX455" s="13" t="s">
        <v>76</v>
      </c>
      <c r="AY455" s="197" t="s">
        <v>153</v>
      </c>
    </row>
    <row r="456" s="13" customFormat="1">
      <c r="A456" s="13"/>
      <c r="B456" s="195"/>
      <c r="C456" s="13"/>
      <c r="D456" s="196" t="s">
        <v>201</v>
      </c>
      <c r="E456" s="197" t="s">
        <v>1</v>
      </c>
      <c r="F456" s="198" t="s">
        <v>2322</v>
      </c>
      <c r="G456" s="13"/>
      <c r="H456" s="199">
        <v>37.173999999999999</v>
      </c>
      <c r="I456" s="200"/>
      <c r="J456" s="13"/>
      <c r="K456" s="13"/>
      <c r="L456" s="195"/>
      <c r="M456" s="201"/>
      <c r="N456" s="202"/>
      <c r="O456" s="202"/>
      <c r="P456" s="202"/>
      <c r="Q456" s="202"/>
      <c r="R456" s="202"/>
      <c r="S456" s="202"/>
      <c r="T456" s="20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7" t="s">
        <v>201</v>
      </c>
      <c r="AU456" s="197" t="s">
        <v>85</v>
      </c>
      <c r="AV456" s="13" t="s">
        <v>85</v>
      </c>
      <c r="AW456" s="13" t="s">
        <v>32</v>
      </c>
      <c r="AX456" s="13" t="s">
        <v>76</v>
      </c>
      <c r="AY456" s="197" t="s">
        <v>153</v>
      </c>
    </row>
    <row r="457" s="2" customFormat="1" ht="24.15" customHeight="1">
      <c r="A457" s="35"/>
      <c r="B457" s="174"/>
      <c r="C457" s="175" t="s">
        <v>1094</v>
      </c>
      <c r="D457" s="175" t="s">
        <v>154</v>
      </c>
      <c r="E457" s="176" t="s">
        <v>1376</v>
      </c>
      <c r="F457" s="177" t="s">
        <v>1377</v>
      </c>
      <c r="G457" s="178" t="s">
        <v>208</v>
      </c>
      <c r="H457" s="179">
        <v>167.28399999999999</v>
      </c>
      <c r="I457" s="180"/>
      <c r="J457" s="181">
        <f>ROUND(I457*H457,2)</f>
        <v>0</v>
      </c>
      <c r="K457" s="177" t="s">
        <v>173</v>
      </c>
      <c r="L457" s="36"/>
      <c r="M457" s="182" t="s">
        <v>1</v>
      </c>
      <c r="N457" s="183" t="s">
        <v>41</v>
      </c>
      <c r="O457" s="74"/>
      <c r="P457" s="184">
        <f>O457*H457</f>
        <v>0</v>
      </c>
      <c r="Q457" s="184">
        <v>0.00029</v>
      </c>
      <c r="R457" s="184">
        <f>Q457*H457</f>
        <v>0.048512359999999997</v>
      </c>
      <c r="S457" s="184">
        <v>0</v>
      </c>
      <c r="T457" s="185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86" t="s">
        <v>94</v>
      </c>
      <c r="AT457" s="186" t="s">
        <v>154</v>
      </c>
      <c r="AU457" s="186" t="s">
        <v>85</v>
      </c>
      <c r="AY457" s="16" t="s">
        <v>153</v>
      </c>
      <c r="BE457" s="187">
        <f>IF(N457="základní",J457,0)</f>
        <v>0</v>
      </c>
      <c r="BF457" s="187">
        <f>IF(N457="snížená",J457,0)</f>
        <v>0</v>
      </c>
      <c r="BG457" s="187">
        <f>IF(N457="zákl. přenesená",J457,0)</f>
        <v>0</v>
      </c>
      <c r="BH457" s="187">
        <f>IF(N457="sníž. přenesená",J457,0)</f>
        <v>0</v>
      </c>
      <c r="BI457" s="187">
        <f>IF(N457="nulová",J457,0)</f>
        <v>0</v>
      </c>
      <c r="BJ457" s="16" t="s">
        <v>83</v>
      </c>
      <c r="BK457" s="187">
        <f>ROUND(I457*H457,2)</f>
        <v>0</v>
      </c>
      <c r="BL457" s="16" t="s">
        <v>94</v>
      </c>
      <c r="BM457" s="186" t="s">
        <v>2323</v>
      </c>
    </row>
    <row r="458" s="12" customFormat="1" ht="25.92" customHeight="1">
      <c r="A458" s="12"/>
      <c r="B458" s="163"/>
      <c r="C458" s="12"/>
      <c r="D458" s="164" t="s">
        <v>75</v>
      </c>
      <c r="E458" s="165" t="s">
        <v>150</v>
      </c>
      <c r="F458" s="165" t="s">
        <v>151</v>
      </c>
      <c r="G458" s="12"/>
      <c r="H458" s="12"/>
      <c r="I458" s="166"/>
      <c r="J458" s="167">
        <f>BK458</f>
        <v>0</v>
      </c>
      <c r="K458" s="12"/>
      <c r="L458" s="163"/>
      <c r="M458" s="168"/>
      <c r="N458" s="169"/>
      <c r="O458" s="169"/>
      <c r="P458" s="170">
        <f>SUM(P459:P460)</f>
        <v>0</v>
      </c>
      <c r="Q458" s="169"/>
      <c r="R458" s="170">
        <f>SUM(R459:R460)</f>
        <v>0</v>
      </c>
      <c r="S458" s="169"/>
      <c r="T458" s="171">
        <f>SUM(T459:T460)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64" t="s">
        <v>152</v>
      </c>
      <c r="AT458" s="172" t="s">
        <v>75</v>
      </c>
      <c r="AU458" s="172" t="s">
        <v>76</v>
      </c>
      <c r="AY458" s="164" t="s">
        <v>153</v>
      </c>
      <c r="BK458" s="173">
        <f>SUM(BK459:BK460)</f>
        <v>0</v>
      </c>
    </row>
    <row r="459" s="2" customFormat="1" ht="16.5" customHeight="1">
      <c r="A459" s="35"/>
      <c r="B459" s="174"/>
      <c r="C459" s="175" t="s">
        <v>1098</v>
      </c>
      <c r="D459" s="175" t="s">
        <v>154</v>
      </c>
      <c r="E459" s="176" t="s">
        <v>1380</v>
      </c>
      <c r="F459" s="177" t="s">
        <v>1381</v>
      </c>
      <c r="G459" s="178" t="s">
        <v>172</v>
      </c>
      <c r="H459" s="179">
        <v>3</v>
      </c>
      <c r="I459" s="180"/>
      <c r="J459" s="181">
        <f>ROUND(I459*H459,2)</f>
        <v>0</v>
      </c>
      <c r="K459" s="177" t="s">
        <v>1</v>
      </c>
      <c r="L459" s="36"/>
      <c r="M459" s="182" t="s">
        <v>1</v>
      </c>
      <c r="N459" s="183" t="s">
        <v>41</v>
      </c>
      <c r="O459" s="74"/>
      <c r="P459" s="184">
        <f>O459*H459</f>
        <v>0</v>
      </c>
      <c r="Q459" s="184">
        <v>0</v>
      </c>
      <c r="R459" s="184">
        <f>Q459*H459</f>
        <v>0</v>
      </c>
      <c r="S459" s="184">
        <v>0</v>
      </c>
      <c r="T459" s="185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186" t="s">
        <v>152</v>
      </c>
      <c r="AT459" s="186" t="s">
        <v>154</v>
      </c>
      <c r="AU459" s="186" t="s">
        <v>83</v>
      </c>
      <c r="AY459" s="16" t="s">
        <v>153</v>
      </c>
      <c r="BE459" s="187">
        <f>IF(N459="základní",J459,0)</f>
        <v>0</v>
      </c>
      <c r="BF459" s="187">
        <f>IF(N459="snížená",J459,0)</f>
        <v>0</v>
      </c>
      <c r="BG459" s="187">
        <f>IF(N459="zákl. přenesená",J459,0)</f>
        <v>0</v>
      </c>
      <c r="BH459" s="187">
        <f>IF(N459="sníž. přenesená",J459,0)</f>
        <v>0</v>
      </c>
      <c r="BI459" s="187">
        <f>IF(N459="nulová",J459,0)</f>
        <v>0</v>
      </c>
      <c r="BJ459" s="16" t="s">
        <v>83</v>
      </c>
      <c r="BK459" s="187">
        <f>ROUND(I459*H459,2)</f>
        <v>0</v>
      </c>
      <c r="BL459" s="16" t="s">
        <v>152</v>
      </c>
      <c r="BM459" s="186" t="s">
        <v>2324</v>
      </c>
    </row>
    <row r="460" s="2" customFormat="1" ht="16.5" customHeight="1">
      <c r="A460" s="35"/>
      <c r="B460" s="174"/>
      <c r="C460" s="175" t="s">
        <v>1103</v>
      </c>
      <c r="D460" s="175" t="s">
        <v>154</v>
      </c>
      <c r="E460" s="176" t="s">
        <v>1384</v>
      </c>
      <c r="F460" s="177" t="s">
        <v>1385</v>
      </c>
      <c r="G460" s="178" t="s">
        <v>1386</v>
      </c>
      <c r="H460" s="179">
        <v>1</v>
      </c>
      <c r="I460" s="180"/>
      <c r="J460" s="181">
        <f>ROUND(I460*H460,2)</f>
        <v>0</v>
      </c>
      <c r="K460" s="177" t="s">
        <v>1</v>
      </c>
      <c r="L460" s="36"/>
      <c r="M460" s="190" t="s">
        <v>1</v>
      </c>
      <c r="N460" s="191" t="s">
        <v>41</v>
      </c>
      <c r="O460" s="192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6" t="s">
        <v>152</v>
      </c>
      <c r="AT460" s="186" t="s">
        <v>154</v>
      </c>
      <c r="AU460" s="186" t="s">
        <v>83</v>
      </c>
      <c r="AY460" s="16" t="s">
        <v>153</v>
      </c>
      <c r="BE460" s="187">
        <f>IF(N460="základní",J460,0)</f>
        <v>0</v>
      </c>
      <c r="BF460" s="187">
        <f>IF(N460="snížená",J460,0)</f>
        <v>0</v>
      </c>
      <c r="BG460" s="187">
        <f>IF(N460="zákl. přenesená",J460,0)</f>
        <v>0</v>
      </c>
      <c r="BH460" s="187">
        <f>IF(N460="sníž. přenesená",J460,0)</f>
        <v>0</v>
      </c>
      <c r="BI460" s="187">
        <f>IF(N460="nulová",J460,0)</f>
        <v>0</v>
      </c>
      <c r="BJ460" s="16" t="s">
        <v>83</v>
      </c>
      <c r="BK460" s="187">
        <f>ROUND(I460*H460,2)</f>
        <v>0</v>
      </c>
      <c r="BL460" s="16" t="s">
        <v>152</v>
      </c>
      <c r="BM460" s="186" t="s">
        <v>2325</v>
      </c>
    </row>
    <row r="461" s="2" customFormat="1" ht="6.96" customHeight="1">
      <c r="A461" s="35"/>
      <c r="B461" s="57"/>
      <c r="C461" s="58"/>
      <c r="D461" s="58"/>
      <c r="E461" s="58"/>
      <c r="F461" s="58"/>
      <c r="G461" s="58"/>
      <c r="H461" s="58"/>
      <c r="I461" s="58"/>
      <c r="J461" s="58"/>
      <c r="K461" s="58"/>
      <c r="L461" s="36"/>
      <c r="M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</row>
  </sheetData>
  <autoFilter ref="C142:K4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1:H13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1942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2326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ROUND(J129,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ROUND((SUM(BE129:BE166)),  2)</f>
        <v>0</v>
      </c>
      <c r="G35" s="35"/>
      <c r="H35" s="35"/>
      <c r="I35" s="133">
        <v>0.20999999999999999</v>
      </c>
      <c r="J35" s="132">
        <f>ROUND(((SUM(BE129:BE166))*I35),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ROUND((SUM(BF129:BF166)),  2)</f>
        <v>0</v>
      </c>
      <c r="G36" s="35"/>
      <c r="H36" s="35"/>
      <c r="I36" s="133">
        <v>0.14999999999999999</v>
      </c>
      <c r="J36" s="132">
        <f>ROUND(((SUM(BF129:BF166))*I36),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ROUND((SUM(BG129:BG166)),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ROUND((SUM(BH129:BH166)),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ROUND((SUM(BI129:BI166)),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1942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21 - Přístavba obecního domu - ZTI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J129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183</v>
      </c>
      <c r="E99" s="147"/>
      <c r="F99" s="147"/>
      <c r="G99" s="147"/>
      <c r="H99" s="147"/>
      <c r="I99" s="147"/>
      <c r="J99" s="148">
        <f>J130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370</v>
      </c>
      <c r="E100" s="151"/>
      <c r="F100" s="151"/>
      <c r="G100" s="151"/>
      <c r="H100" s="151"/>
      <c r="I100" s="151"/>
      <c r="J100" s="152">
        <f>J131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9"/>
      <c r="C101" s="10"/>
      <c r="D101" s="150" t="s">
        <v>185</v>
      </c>
      <c r="E101" s="151"/>
      <c r="F101" s="151"/>
      <c r="G101" s="151"/>
      <c r="H101" s="151"/>
      <c r="I101" s="151"/>
      <c r="J101" s="152">
        <f>J135</f>
        <v>0</v>
      </c>
      <c r="K101" s="10"/>
      <c r="L101" s="14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9"/>
      <c r="C102" s="10"/>
      <c r="D102" s="150" t="s">
        <v>186</v>
      </c>
      <c r="E102" s="151"/>
      <c r="F102" s="151"/>
      <c r="G102" s="151"/>
      <c r="H102" s="151"/>
      <c r="I102" s="151"/>
      <c r="J102" s="152">
        <f>J138</f>
        <v>0</v>
      </c>
      <c r="K102" s="10"/>
      <c r="L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9"/>
      <c r="C103" s="10"/>
      <c r="D103" s="150" t="s">
        <v>371</v>
      </c>
      <c r="E103" s="151"/>
      <c r="F103" s="151"/>
      <c r="G103" s="151"/>
      <c r="H103" s="151"/>
      <c r="I103" s="151"/>
      <c r="J103" s="152">
        <f>J143</f>
        <v>0</v>
      </c>
      <c r="K103" s="10"/>
      <c r="L103" s="14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5"/>
      <c r="C104" s="9"/>
      <c r="D104" s="146" t="s">
        <v>187</v>
      </c>
      <c r="E104" s="147"/>
      <c r="F104" s="147"/>
      <c r="G104" s="147"/>
      <c r="H104" s="147"/>
      <c r="I104" s="147"/>
      <c r="J104" s="148">
        <f>J145</f>
        <v>0</v>
      </c>
      <c r="K104" s="9"/>
      <c r="L104" s="14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9"/>
      <c r="C105" s="10"/>
      <c r="D105" s="150" t="s">
        <v>1389</v>
      </c>
      <c r="E105" s="151"/>
      <c r="F105" s="151"/>
      <c r="G105" s="151"/>
      <c r="H105" s="151"/>
      <c r="I105" s="151"/>
      <c r="J105" s="152">
        <f>J146</f>
        <v>0</v>
      </c>
      <c r="K105" s="10"/>
      <c r="L105" s="14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9"/>
      <c r="C106" s="10"/>
      <c r="D106" s="150" t="s">
        <v>1390</v>
      </c>
      <c r="E106" s="151"/>
      <c r="F106" s="151"/>
      <c r="G106" s="151"/>
      <c r="H106" s="151"/>
      <c r="I106" s="151"/>
      <c r="J106" s="152">
        <f>J151</f>
        <v>0</v>
      </c>
      <c r="K106" s="10"/>
      <c r="L106" s="14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9"/>
      <c r="C107" s="10"/>
      <c r="D107" s="150" t="s">
        <v>189</v>
      </c>
      <c r="E107" s="151"/>
      <c r="F107" s="151"/>
      <c r="G107" s="151"/>
      <c r="H107" s="151"/>
      <c r="I107" s="151"/>
      <c r="J107" s="152">
        <f>J160</f>
        <v>0</v>
      </c>
      <c r="K107" s="10"/>
      <c r="L107" s="14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137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126" t="str">
        <f>E7</f>
        <v>Šatny pro fotbalisty a obecní dům</v>
      </c>
      <c r="F117" s="29"/>
      <c r="G117" s="29"/>
      <c r="H117" s="29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" customFormat="1" ht="12" customHeight="1">
      <c r="B118" s="19"/>
      <c r="C118" s="29" t="s">
        <v>126</v>
      </c>
      <c r="L118" s="19"/>
    </row>
    <row r="119" s="2" customFormat="1" ht="16.5" customHeight="1">
      <c r="A119" s="35"/>
      <c r="B119" s="36"/>
      <c r="C119" s="35"/>
      <c r="D119" s="35"/>
      <c r="E119" s="126" t="s">
        <v>1942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181</v>
      </c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5"/>
      <c r="D121" s="35"/>
      <c r="E121" s="64" t="str">
        <f>E11</f>
        <v>21 - Přístavba obecního domu - ZTI</v>
      </c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5"/>
      <c r="E123" s="35"/>
      <c r="F123" s="24" t="str">
        <f>F14</f>
        <v>Studánka u Aše</v>
      </c>
      <c r="G123" s="35"/>
      <c r="H123" s="35"/>
      <c r="I123" s="29" t="s">
        <v>22</v>
      </c>
      <c r="J123" s="66" t="str">
        <f>IF(J14="","",J14)</f>
        <v>18. 9. 2022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5"/>
      <c r="D124" s="35"/>
      <c r="E124" s="35"/>
      <c r="F124" s="35"/>
      <c r="G124" s="35"/>
      <c r="H124" s="35"/>
      <c r="I124" s="35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5"/>
      <c r="E125" s="35"/>
      <c r="F125" s="24" t="str">
        <f>E17</f>
        <v>Město Hranice</v>
      </c>
      <c r="G125" s="35"/>
      <c r="H125" s="35"/>
      <c r="I125" s="29" t="s">
        <v>30</v>
      </c>
      <c r="J125" s="33" t="str">
        <f>E23</f>
        <v>Projekt stav</v>
      </c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28</v>
      </c>
      <c r="D126" s="35"/>
      <c r="E126" s="35"/>
      <c r="F126" s="24" t="str">
        <f>IF(E20="","",E20)</f>
        <v>Vyplň údaj</v>
      </c>
      <c r="G126" s="35"/>
      <c r="H126" s="35"/>
      <c r="I126" s="29" t="s">
        <v>33</v>
      </c>
      <c r="J126" s="33" t="str">
        <f>E26</f>
        <v>Milan Hájek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5"/>
      <c r="D127" s="35"/>
      <c r="E127" s="35"/>
      <c r="F127" s="35"/>
      <c r="G127" s="35"/>
      <c r="H127" s="35"/>
      <c r="I127" s="35"/>
      <c r="J127" s="35"/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53"/>
      <c r="B128" s="154"/>
      <c r="C128" s="155" t="s">
        <v>138</v>
      </c>
      <c r="D128" s="156" t="s">
        <v>61</v>
      </c>
      <c r="E128" s="156" t="s">
        <v>57</v>
      </c>
      <c r="F128" s="156" t="s">
        <v>58</v>
      </c>
      <c r="G128" s="156" t="s">
        <v>139</v>
      </c>
      <c r="H128" s="156" t="s">
        <v>140</v>
      </c>
      <c r="I128" s="156" t="s">
        <v>141</v>
      </c>
      <c r="J128" s="156" t="s">
        <v>130</v>
      </c>
      <c r="K128" s="157" t="s">
        <v>142</v>
      </c>
      <c r="L128" s="158"/>
      <c r="M128" s="83" t="s">
        <v>1</v>
      </c>
      <c r="N128" s="84" t="s">
        <v>40</v>
      </c>
      <c r="O128" s="84" t="s">
        <v>143</v>
      </c>
      <c r="P128" s="84" t="s">
        <v>144</v>
      </c>
      <c r="Q128" s="84" t="s">
        <v>145</v>
      </c>
      <c r="R128" s="84" t="s">
        <v>146</v>
      </c>
      <c r="S128" s="84" t="s">
        <v>147</v>
      </c>
      <c r="T128" s="85" t="s">
        <v>148</v>
      </c>
      <c r="U128" s="15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/>
    </row>
    <row r="129" s="2" customFormat="1" ht="22.8" customHeight="1">
      <c r="A129" s="35"/>
      <c r="B129" s="36"/>
      <c r="C129" s="90" t="s">
        <v>149</v>
      </c>
      <c r="D129" s="35"/>
      <c r="E129" s="35"/>
      <c r="F129" s="35"/>
      <c r="G129" s="35"/>
      <c r="H129" s="35"/>
      <c r="I129" s="35"/>
      <c r="J129" s="159">
        <f>BK129</f>
        <v>0</v>
      </c>
      <c r="K129" s="35"/>
      <c r="L129" s="36"/>
      <c r="M129" s="86"/>
      <c r="N129" s="70"/>
      <c r="O129" s="87"/>
      <c r="P129" s="160">
        <f>P130+P145</f>
        <v>0</v>
      </c>
      <c r="Q129" s="87"/>
      <c r="R129" s="160">
        <f>R130+R145</f>
        <v>0.30188000000000004</v>
      </c>
      <c r="S129" s="87"/>
      <c r="T129" s="161">
        <f>T130+T145</f>
        <v>0.51900000000000002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75</v>
      </c>
      <c r="AU129" s="16" t="s">
        <v>132</v>
      </c>
      <c r="BK129" s="162">
        <f>BK130+BK145</f>
        <v>0</v>
      </c>
    </row>
    <row r="130" s="12" customFormat="1" ht="25.92" customHeight="1">
      <c r="A130" s="12"/>
      <c r="B130" s="163"/>
      <c r="C130" s="12"/>
      <c r="D130" s="164" t="s">
        <v>75</v>
      </c>
      <c r="E130" s="165" t="s">
        <v>194</v>
      </c>
      <c r="F130" s="165" t="s">
        <v>195</v>
      </c>
      <c r="G130" s="12"/>
      <c r="H130" s="12"/>
      <c r="I130" s="166"/>
      <c r="J130" s="167">
        <f>BK130</f>
        <v>0</v>
      </c>
      <c r="K130" s="12"/>
      <c r="L130" s="163"/>
      <c r="M130" s="168"/>
      <c r="N130" s="169"/>
      <c r="O130" s="169"/>
      <c r="P130" s="170">
        <f>P131+P135+P138+P143</f>
        <v>0</v>
      </c>
      <c r="Q130" s="169"/>
      <c r="R130" s="170">
        <f>R131+R135+R138+R143</f>
        <v>0.16800000000000001</v>
      </c>
      <c r="S130" s="169"/>
      <c r="T130" s="171">
        <f>T131+T135+T138+T143</f>
        <v>0.51900000000000002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4" t="s">
        <v>83</v>
      </c>
      <c r="AT130" s="172" t="s">
        <v>75</v>
      </c>
      <c r="AU130" s="172" t="s">
        <v>76</v>
      </c>
      <c r="AY130" s="164" t="s">
        <v>153</v>
      </c>
      <c r="BK130" s="173">
        <f>BK131+BK135+BK138+BK143</f>
        <v>0</v>
      </c>
    </row>
    <row r="131" s="12" customFormat="1" ht="22.8" customHeight="1">
      <c r="A131" s="12"/>
      <c r="B131" s="163"/>
      <c r="C131" s="12"/>
      <c r="D131" s="164" t="s">
        <v>75</v>
      </c>
      <c r="E131" s="188" t="s">
        <v>225</v>
      </c>
      <c r="F131" s="188" t="s">
        <v>613</v>
      </c>
      <c r="G131" s="12"/>
      <c r="H131" s="12"/>
      <c r="I131" s="166"/>
      <c r="J131" s="189">
        <f>BK131</f>
        <v>0</v>
      </c>
      <c r="K131" s="12"/>
      <c r="L131" s="163"/>
      <c r="M131" s="168"/>
      <c r="N131" s="169"/>
      <c r="O131" s="169"/>
      <c r="P131" s="170">
        <f>SUM(P132:P134)</f>
        <v>0</v>
      </c>
      <c r="Q131" s="169"/>
      <c r="R131" s="170">
        <f>SUM(R132:R134)</f>
        <v>0.16800000000000001</v>
      </c>
      <c r="S131" s="169"/>
      <c r="T131" s="171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4" t="s">
        <v>83</v>
      </c>
      <c r="AT131" s="172" t="s">
        <v>75</v>
      </c>
      <c r="AU131" s="172" t="s">
        <v>83</v>
      </c>
      <c r="AY131" s="164" t="s">
        <v>153</v>
      </c>
      <c r="BK131" s="173">
        <f>SUM(BK132:BK134)</f>
        <v>0</v>
      </c>
    </row>
    <row r="132" s="2" customFormat="1" ht="21.75" customHeight="1">
      <c r="A132" s="35"/>
      <c r="B132" s="174"/>
      <c r="C132" s="175" t="s">
        <v>83</v>
      </c>
      <c r="D132" s="175" t="s">
        <v>154</v>
      </c>
      <c r="E132" s="176" t="s">
        <v>1417</v>
      </c>
      <c r="F132" s="177" t="s">
        <v>1418</v>
      </c>
      <c r="G132" s="178" t="s">
        <v>208</v>
      </c>
      <c r="H132" s="179">
        <v>4.2000000000000002</v>
      </c>
      <c r="I132" s="180"/>
      <c r="J132" s="181">
        <f>ROUND(I132*H132,2)</f>
        <v>0</v>
      </c>
      <c r="K132" s="177" t="s">
        <v>173</v>
      </c>
      <c r="L132" s="36"/>
      <c r="M132" s="182" t="s">
        <v>1</v>
      </c>
      <c r="N132" s="183" t="s">
        <v>41</v>
      </c>
      <c r="O132" s="74"/>
      <c r="P132" s="184">
        <f>O132*H132</f>
        <v>0</v>
      </c>
      <c r="Q132" s="184">
        <v>0.040000000000000001</v>
      </c>
      <c r="R132" s="184">
        <f>Q132*H132</f>
        <v>0.16800000000000001</v>
      </c>
      <c r="S132" s="184">
        <v>0</v>
      </c>
      <c r="T132" s="18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6" t="s">
        <v>152</v>
      </c>
      <c r="AT132" s="186" t="s">
        <v>154</v>
      </c>
      <c r="AU132" s="186" t="s">
        <v>85</v>
      </c>
      <c r="AY132" s="16" t="s">
        <v>153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6" t="s">
        <v>83</v>
      </c>
      <c r="BK132" s="187">
        <f>ROUND(I132*H132,2)</f>
        <v>0</v>
      </c>
      <c r="BL132" s="16" t="s">
        <v>152</v>
      </c>
      <c r="BM132" s="186" t="s">
        <v>2327</v>
      </c>
    </row>
    <row r="133" s="13" customFormat="1">
      <c r="A133" s="13"/>
      <c r="B133" s="195"/>
      <c r="C133" s="13"/>
      <c r="D133" s="196" t="s">
        <v>201</v>
      </c>
      <c r="E133" s="197" t="s">
        <v>1</v>
      </c>
      <c r="F133" s="198" t="s">
        <v>2328</v>
      </c>
      <c r="G133" s="13"/>
      <c r="H133" s="199">
        <v>3.29</v>
      </c>
      <c r="I133" s="200"/>
      <c r="J133" s="13"/>
      <c r="K133" s="13"/>
      <c r="L133" s="195"/>
      <c r="M133" s="201"/>
      <c r="N133" s="202"/>
      <c r="O133" s="202"/>
      <c r="P133" s="202"/>
      <c r="Q133" s="202"/>
      <c r="R133" s="202"/>
      <c r="S133" s="202"/>
      <c r="T133" s="20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7" t="s">
        <v>201</v>
      </c>
      <c r="AU133" s="197" t="s">
        <v>85</v>
      </c>
      <c r="AV133" s="13" t="s">
        <v>85</v>
      </c>
      <c r="AW133" s="13" t="s">
        <v>32</v>
      </c>
      <c r="AX133" s="13" t="s">
        <v>76</v>
      </c>
      <c r="AY133" s="197" t="s">
        <v>153</v>
      </c>
    </row>
    <row r="134" s="13" customFormat="1">
      <c r="A134" s="13"/>
      <c r="B134" s="195"/>
      <c r="C134" s="13"/>
      <c r="D134" s="196" t="s">
        <v>201</v>
      </c>
      <c r="E134" s="197" t="s">
        <v>1</v>
      </c>
      <c r="F134" s="198" t="s">
        <v>2329</v>
      </c>
      <c r="G134" s="13"/>
      <c r="H134" s="199">
        <v>0.91000000000000003</v>
      </c>
      <c r="I134" s="200"/>
      <c r="J134" s="13"/>
      <c r="K134" s="13"/>
      <c r="L134" s="195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7" t="s">
        <v>201</v>
      </c>
      <c r="AU134" s="197" t="s">
        <v>85</v>
      </c>
      <c r="AV134" s="13" t="s">
        <v>85</v>
      </c>
      <c r="AW134" s="13" t="s">
        <v>32</v>
      </c>
      <c r="AX134" s="13" t="s">
        <v>76</v>
      </c>
      <c r="AY134" s="197" t="s">
        <v>153</v>
      </c>
    </row>
    <row r="135" s="12" customFormat="1" ht="22.8" customHeight="1">
      <c r="A135" s="12"/>
      <c r="B135" s="163"/>
      <c r="C135" s="12"/>
      <c r="D135" s="164" t="s">
        <v>75</v>
      </c>
      <c r="E135" s="188" t="s">
        <v>204</v>
      </c>
      <c r="F135" s="188" t="s">
        <v>205</v>
      </c>
      <c r="G135" s="12"/>
      <c r="H135" s="12"/>
      <c r="I135" s="166"/>
      <c r="J135" s="189">
        <f>BK135</f>
        <v>0</v>
      </c>
      <c r="K135" s="12"/>
      <c r="L135" s="163"/>
      <c r="M135" s="168"/>
      <c r="N135" s="169"/>
      <c r="O135" s="169"/>
      <c r="P135" s="170">
        <f>SUM(P136:P137)</f>
        <v>0</v>
      </c>
      <c r="Q135" s="169"/>
      <c r="R135" s="170">
        <f>SUM(R136:R137)</f>
        <v>0</v>
      </c>
      <c r="S135" s="169"/>
      <c r="T135" s="171">
        <f>SUM(T136:T137)</f>
        <v>0.51900000000000002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4" t="s">
        <v>83</v>
      </c>
      <c r="AT135" s="172" t="s">
        <v>75</v>
      </c>
      <c r="AU135" s="172" t="s">
        <v>83</v>
      </c>
      <c r="AY135" s="164" t="s">
        <v>153</v>
      </c>
      <c r="BK135" s="173">
        <f>SUM(BK136:BK137)</f>
        <v>0</v>
      </c>
    </row>
    <row r="136" s="2" customFormat="1" ht="24.15" customHeight="1">
      <c r="A136" s="35"/>
      <c r="B136" s="174"/>
      <c r="C136" s="175" t="s">
        <v>85</v>
      </c>
      <c r="D136" s="175" t="s">
        <v>154</v>
      </c>
      <c r="E136" s="176" t="s">
        <v>2330</v>
      </c>
      <c r="F136" s="177" t="s">
        <v>2331</v>
      </c>
      <c r="G136" s="178" t="s">
        <v>322</v>
      </c>
      <c r="H136" s="179">
        <v>47</v>
      </c>
      <c r="I136" s="180"/>
      <c r="J136" s="181">
        <f>ROUND(I136*H136,2)</f>
        <v>0</v>
      </c>
      <c r="K136" s="177" t="s">
        <v>173</v>
      </c>
      <c r="L136" s="36"/>
      <c r="M136" s="182" t="s">
        <v>1</v>
      </c>
      <c r="N136" s="183" t="s">
        <v>41</v>
      </c>
      <c r="O136" s="74"/>
      <c r="P136" s="184">
        <f>O136*H136</f>
        <v>0</v>
      </c>
      <c r="Q136" s="184">
        <v>0</v>
      </c>
      <c r="R136" s="184">
        <f>Q136*H136</f>
        <v>0</v>
      </c>
      <c r="S136" s="184">
        <v>0.0080000000000000002</v>
      </c>
      <c r="T136" s="185">
        <f>S136*H136</f>
        <v>0.376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6" t="s">
        <v>152</v>
      </c>
      <c r="AT136" s="186" t="s">
        <v>154</v>
      </c>
      <c r="AU136" s="186" t="s">
        <v>85</v>
      </c>
      <c r="AY136" s="16" t="s">
        <v>153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6" t="s">
        <v>83</v>
      </c>
      <c r="BK136" s="187">
        <f>ROUND(I136*H136,2)</f>
        <v>0</v>
      </c>
      <c r="BL136" s="16" t="s">
        <v>152</v>
      </c>
      <c r="BM136" s="186" t="s">
        <v>2332</v>
      </c>
    </row>
    <row r="137" s="2" customFormat="1" ht="24.15" customHeight="1">
      <c r="A137" s="35"/>
      <c r="B137" s="174"/>
      <c r="C137" s="175" t="s">
        <v>169</v>
      </c>
      <c r="D137" s="175" t="s">
        <v>154</v>
      </c>
      <c r="E137" s="176" t="s">
        <v>2333</v>
      </c>
      <c r="F137" s="177" t="s">
        <v>2334</v>
      </c>
      <c r="G137" s="178" t="s">
        <v>322</v>
      </c>
      <c r="H137" s="179">
        <v>13</v>
      </c>
      <c r="I137" s="180"/>
      <c r="J137" s="181">
        <f>ROUND(I137*H137,2)</f>
        <v>0</v>
      </c>
      <c r="K137" s="177" t="s">
        <v>173</v>
      </c>
      <c r="L137" s="36"/>
      <c r="M137" s="182" t="s">
        <v>1</v>
      </c>
      <c r="N137" s="183" t="s">
        <v>41</v>
      </c>
      <c r="O137" s="74"/>
      <c r="P137" s="184">
        <f>O137*H137</f>
        <v>0</v>
      </c>
      <c r="Q137" s="184">
        <v>0</v>
      </c>
      <c r="R137" s="184">
        <f>Q137*H137</f>
        <v>0</v>
      </c>
      <c r="S137" s="184">
        <v>0.010999999999999999</v>
      </c>
      <c r="T137" s="185">
        <f>S137*H137</f>
        <v>0.14299999999999999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6" t="s">
        <v>152</v>
      </c>
      <c r="AT137" s="186" t="s">
        <v>154</v>
      </c>
      <c r="AU137" s="186" t="s">
        <v>85</v>
      </c>
      <c r="AY137" s="16" t="s">
        <v>153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6" t="s">
        <v>83</v>
      </c>
      <c r="BK137" s="187">
        <f>ROUND(I137*H137,2)</f>
        <v>0</v>
      </c>
      <c r="BL137" s="16" t="s">
        <v>152</v>
      </c>
      <c r="BM137" s="186" t="s">
        <v>2335</v>
      </c>
    </row>
    <row r="138" s="12" customFormat="1" ht="22.8" customHeight="1">
      <c r="A138" s="12"/>
      <c r="B138" s="163"/>
      <c r="C138" s="12"/>
      <c r="D138" s="164" t="s">
        <v>75</v>
      </c>
      <c r="E138" s="188" t="s">
        <v>244</v>
      </c>
      <c r="F138" s="188" t="s">
        <v>245</v>
      </c>
      <c r="G138" s="12"/>
      <c r="H138" s="12"/>
      <c r="I138" s="166"/>
      <c r="J138" s="189">
        <f>BK138</f>
        <v>0</v>
      </c>
      <c r="K138" s="12"/>
      <c r="L138" s="163"/>
      <c r="M138" s="168"/>
      <c r="N138" s="169"/>
      <c r="O138" s="169"/>
      <c r="P138" s="170">
        <f>SUM(P139:P142)</f>
        <v>0</v>
      </c>
      <c r="Q138" s="169"/>
      <c r="R138" s="170">
        <f>SUM(R139:R142)</f>
        <v>0</v>
      </c>
      <c r="S138" s="169"/>
      <c r="T138" s="171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4" t="s">
        <v>83</v>
      </c>
      <c r="AT138" s="172" t="s">
        <v>75</v>
      </c>
      <c r="AU138" s="172" t="s">
        <v>83</v>
      </c>
      <c r="AY138" s="164" t="s">
        <v>153</v>
      </c>
      <c r="BK138" s="173">
        <f>SUM(BK139:BK142)</f>
        <v>0</v>
      </c>
    </row>
    <row r="139" s="2" customFormat="1" ht="24.15" customHeight="1">
      <c r="A139" s="35"/>
      <c r="B139" s="174"/>
      <c r="C139" s="175" t="s">
        <v>152</v>
      </c>
      <c r="D139" s="175" t="s">
        <v>154</v>
      </c>
      <c r="E139" s="176" t="s">
        <v>246</v>
      </c>
      <c r="F139" s="177" t="s">
        <v>247</v>
      </c>
      <c r="G139" s="178" t="s">
        <v>248</v>
      </c>
      <c r="H139" s="179">
        <v>0.51900000000000002</v>
      </c>
      <c r="I139" s="180"/>
      <c r="J139" s="181">
        <f>ROUND(I139*H139,2)</f>
        <v>0</v>
      </c>
      <c r="K139" s="177" t="s">
        <v>173</v>
      </c>
      <c r="L139" s="36"/>
      <c r="M139" s="182" t="s">
        <v>1</v>
      </c>
      <c r="N139" s="183" t="s">
        <v>41</v>
      </c>
      <c r="O139" s="74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6" t="s">
        <v>152</v>
      </c>
      <c r="AT139" s="186" t="s">
        <v>154</v>
      </c>
      <c r="AU139" s="186" t="s">
        <v>85</v>
      </c>
      <c r="AY139" s="16" t="s">
        <v>153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6" t="s">
        <v>83</v>
      </c>
      <c r="BK139" s="187">
        <f>ROUND(I139*H139,2)</f>
        <v>0</v>
      </c>
      <c r="BL139" s="16" t="s">
        <v>152</v>
      </c>
      <c r="BM139" s="186" t="s">
        <v>2336</v>
      </c>
    </row>
    <row r="140" s="2" customFormat="1" ht="24.15" customHeight="1">
      <c r="A140" s="35"/>
      <c r="B140" s="174"/>
      <c r="C140" s="175" t="s">
        <v>166</v>
      </c>
      <c r="D140" s="175" t="s">
        <v>154</v>
      </c>
      <c r="E140" s="176" t="s">
        <v>251</v>
      </c>
      <c r="F140" s="177" t="s">
        <v>252</v>
      </c>
      <c r="G140" s="178" t="s">
        <v>248</v>
      </c>
      <c r="H140" s="179">
        <v>4.6710000000000003</v>
      </c>
      <c r="I140" s="180"/>
      <c r="J140" s="181">
        <f>ROUND(I140*H140,2)</f>
        <v>0</v>
      </c>
      <c r="K140" s="177" t="s">
        <v>173</v>
      </c>
      <c r="L140" s="36"/>
      <c r="M140" s="182" t="s">
        <v>1</v>
      </c>
      <c r="N140" s="183" t="s">
        <v>41</v>
      </c>
      <c r="O140" s="74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6" t="s">
        <v>152</v>
      </c>
      <c r="AT140" s="186" t="s">
        <v>154</v>
      </c>
      <c r="AU140" s="186" t="s">
        <v>85</v>
      </c>
      <c r="AY140" s="16" t="s">
        <v>153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6" t="s">
        <v>83</v>
      </c>
      <c r="BK140" s="187">
        <f>ROUND(I140*H140,2)</f>
        <v>0</v>
      </c>
      <c r="BL140" s="16" t="s">
        <v>152</v>
      </c>
      <c r="BM140" s="186" t="s">
        <v>2337</v>
      </c>
    </row>
    <row r="141" s="13" customFormat="1">
      <c r="A141" s="13"/>
      <c r="B141" s="195"/>
      <c r="C141" s="13"/>
      <c r="D141" s="196" t="s">
        <v>201</v>
      </c>
      <c r="E141" s="13"/>
      <c r="F141" s="198" t="s">
        <v>2338</v>
      </c>
      <c r="G141" s="13"/>
      <c r="H141" s="199">
        <v>4.6710000000000003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201</v>
      </c>
      <c r="AU141" s="197" t="s">
        <v>85</v>
      </c>
      <c r="AV141" s="13" t="s">
        <v>85</v>
      </c>
      <c r="AW141" s="13" t="s">
        <v>3</v>
      </c>
      <c r="AX141" s="13" t="s">
        <v>83</v>
      </c>
      <c r="AY141" s="197" t="s">
        <v>153</v>
      </c>
    </row>
    <row r="142" s="2" customFormat="1" ht="37.8" customHeight="1">
      <c r="A142" s="35"/>
      <c r="B142" s="174"/>
      <c r="C142" s="175" t="s">
        <v>225</v>
      </c>
      <c r="D142" s="175" t="s">
        <v>154</v>
      </c>
      <c r="E142" s="176" t="s">
        <v>1434</v>
      </c>
      <c r="F142" s="177" t="s">
        <v>1435</v>
      </c>
      <c r="G142" s="178" t="s">
        <v>248</v>
      </c>
      <c r="H142" s="179">
        <v>0.51900000000000002</v>
      </c>
      <c r="I142" s="180"/>
      <c r="J142" s="181">
        <f>ROUND(I142*H142,2)</f>
        <v>0</v>
      </c>
      <c r="K142" s="177" t="s">
        <v>173</v>
      </c>
      <c r="L142" s="36"/>
      <c r="M142" s="182" t="s">
        <v>1</v>
      </c>
      <c r="N142" s="183" t="s">
        <v>41</v>
      </c>
      <c r="O142" s="74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6" t="s">
        <v>152</v>
      </c>
      <c r="AT142" s="186" t="s">
        <v>154</v>
      </c>
      <c r="AU142" s="186" t="s">
        <v>85</v>
      </c>
      <c r="AY142" s="16" t="s">
        <v>153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6" t="s">
        <v>83</v>
      </c>
      <c r="BK142" s="187">
        <f>ROUND(I142*H142,2)</f>
        <v>0</v>
      </c>
      <c r="BL142" s="16" t="s">
        <v>152</v>
      </c>
      <c r="BM142" s="186" t="s">
        <v>2339</v>
      </c>
    </row>
    <row r="143" s="12" customFormat="1" ht="22.8" customHeight="1">
      <c r="A143" s="12"/>
      <c r="B143" s="163"/>
      <c r="C143" s="12"/>
      <c r="D143" s="164" t="s">
        <v>75</v>
      </c>
      <c r="E143" s="188" t="s">
        <v>750</v>
      </c>
      <c r="F143" s="188" t="s">
        <v>751</v>
      </c>
      <c r="G143" s="12"/>
      <c r="H143" s="12"/>
      <c r="I143" s="166"/>
      <c r="J143" s="189">
        <f>BK143</f>
        <v>0</v>
      </c>
      <c r="K143" s="12"/>
      <c r="L143" s="163"/>
      <c r="M143" s="168"/>
      <c r="N143" s="169"/>
      <c r="O143" s="169"/>
      <c r="P143" s="170">
        <f>P144</f>
        <v>0</v>
      </c>
      <c r="Q143" s="169"/>
      <c r="R143" s="170">
        <f>R144</f>
        <v>0</v>
      </c>
      <c r="S143" s="169"/>
      <c r="T143" s="171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4" t="s">
        <v>83</v>
      </c>
      <c r="AT143" s="172" t="s">
        <v>75</v>
      </c>
      <c r="AU143" s="172" t="s">
        <v>83</v>
      </c>
      <c r="AY143" s="164" t="s">
        <v>153</v>
      </c>
      <c r="BK143" s="173">
        <f>BK144</f>
        <v>0</v>
      </c>
    </row>
    <row r="144" s="2" customFormat="1" ht="16.5" customHeight="1">
      <c r="A144" s="35"/>
      <c r="B144" s="174"/>
      <c r="C144" s="175" t="s">
        <v>230</v>
      </c>
      <c r="D144" s="175" t="s">
        <v>154</v>
      </c>
      <c r="E144" s="176" t="s">
        <v>1437</v>
      </c>
      <c r="F144" s="177" t="s">
        <v>1438</v>
      </c>
      <c r="G144" s="178" t="s">
        <v>248</v>
      </c>
      <c r="H144" s="179">
        <v>0.16800000000000001</v>
      </c>
      <c r="I144" s="180"/>
      <c r="J144" s="181">
        <f>ROUND(I144*H144,2)</f>
        <v>0</v>
      </c>
      <c r="K144" s="177" t="s">
        <v>173</v>
      </c>
      <c r="L144" s="36"/>
      <c r="M144" s="182" t="s">
        <v>1</v>
      </c>
      <c r="N144" s="183" t="s">
        <v>41</v>
      </c>
      <c r="O144" s="74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6" t="s">
        <v>152</v>
      </c>
      <c r="AT144" s="186" t="s">
        <v>154</v>
      </c>
      <c r="AU144" s="186" t="s">
        <v>85</v>
      </c>
      <c r="AY144" s="16" t="s">
        <v>153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6" t="s">
        <v>83</v>
      </c>
      <c r="BK144" s="187">
        <f>ROUND(I144*H144,2)</f>
        <v>0</v>
      </c>
      <c r="BL144" s="16" t="s">
        <v>152</v>
      </c>
      <c r="BM144" s="186" t="s">
        <v>2340</v>
      </c>
    </row>
    <row r="145" s="12" customFormat="1" ht="25.92" customHeight="1">
      <c r="A145" s="12"/>
      <c r="B145" s="163"/>
      <c r="C145" s="12"/>
      <c r="D145" s="164" t="s">
        <v>75</v>
      </c>
      <c r="E145" s="165" t="s">
        <v>270</v>
      </c>
      <c r="F145" s="165" t="s">
        <v>271</v>
      </c>
      <c r="G145" s="12"/>
      <c r="H145" s="12"/>
      <c r="I145" s="166"/>
      <c r="J145" s="167">
        <f>BK145</f>
        <v>0</v>
      </c>
      <c r="K145" s="12"/>
      <c r="L145" s="163"/>
      <c r="M145" s="168"/>
      <c r="N145" s="169"/>
      <c r="O145" s="169"/>
      <c r="P145" s="170">
        <f>P146+P151+P160</f>
        <v>0</v>
      </c>
      <c r="Q145" s="169"/>
      <c r="R145" s="170">
        <f>R146+R151+R160</f>
        <v>0.13388</v>
      </c>
      <c r="S145" s="169"/>
      <c r="T145" s="171">
        <f>T146+T151+T160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4" t="s">
        <v>85</v>
      </c>
      <c r="AT145" s="172" t="s">
        <v>75</v>
      </c>
      <c r="AU145" s="172" t="s">
        <v>76</v>
      </c>
      <c r="AY145" s="164" t="s">
        <v>153</v>
      </c>
      <c r="BK145" s="173">
        <f>BK146+BK151+BK160</f>
        <v>0</v>
      </c>
    </row>
    <row r="146" s="12" customFormat="1" ht="22.8" customHeight="1">
      <c r="A146" s="12"/>
      <c r="B146" s="163"/>
      <c r="C146" s="12"/>
      <c r="D146" s="164" t="s">
        <v>75</v>
      </c>
      <c r="E146" s="188" t="s">
        <v>1440</v>
      </c>
      <c r="F146" s="188" t="s">
        <v>1441</v>
      </c>
      <c r="G146" s="12"/>
      <c r="H146" s="12"/>
      <c r="I146" s="166"/>
      <c r="J146" s="189">
        <f>BK146</f>
        <v>0</v>
      </c>
      <c r="K146" s="12"/>
      <c r="L146" s="163"/>
      <c r="M146" s="168"/>
      <c r="N146" s="169"/>
      <c r="O146" s="169"/>
      <c r="P146" s="170">
        <f>SUM(P147:P150)</f>
        <v>0</v>
      </c>
      <c r="Q146" s="169"/>
      <c r="R146" s="170">
        <f>SUM(R147:R150)</f>
        <v>0.0058899999999999994</v>
      </c>
      <c r="S146" s="169"/>
      <c r="T146" s="171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85</v>
      </c>
      <c r="AT146" s="172" t="s">
        <v>75</v>
      </c>
      <c r="AU146" s="172" t="s">
        <v>83</v>
      </c>
      <c r="AY146" s="164" t="s">
        <v>153</v>
      </c>
      <c r="BK146" s="173">
        <f>SUM(BK147:BK150)</f>
        <v>0</v>
      </c>
    </row>
    <row r="147" s="2" customFormat="1" ht="16.5" customHeight="1">
      <c r="A147" s="35"/>
      <c r="B147" s="174"/>
      <c r="C147" s="175" t="s">
        <v>235</v>
      </c>
      <c r="D147" s="175" t="s">
        <v>154</v>
      </c>
      <c r="E147" s="176" t="s">
        <v>1454</v>
      </c>
      <c r="F147" s="177" t="s">
        <v>1455</v>
      </c>
      <c r="G147" s="178" t="s">
        <v>322</v>
      </c>
      <c r="H147" s="179">
        <v>5</v>
      </c>
      <c r="I147" s="180"/>
      <c r="J147" s="181">
        <f>ROUND(I147*H147,2)</f>
        <v>0</v>
      </c>
      <c r="K147" s="177" t="s">
        <v>173</v>
      </c>
      <c r="L147" s="36"/>
      <c r="M147" s="182" t="s">
        <v>1</v>
      </c>
      <c r="N147" s="183" t="s">
        <v>41</v>
      </c>
      <c r="O147" s="74"/>
      <c r="P147" s="184">
        <f>O147*H147</f>
        <v>0</v>
      </c>
      <c r="Q147" s="184">
        <v>0.00040999999999999999</v>
      </c>
      <c r="R147" s="184">
        <f>Q147*H147</f>
        <v>0.0020499999999999997</v>
      </c>
      <c r="S147" s="184">
        <v>0</v>
      </c>
      <c r="T147" s="18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6" t="s">
        <v>94</v>
      </c>
      <c r="AT147" s="186" t="s">
        <v>154</v>
      </c>
      <c r="AU147" s="186" t="s">
        <v>85</v>
      </c>
      <c r="AY147" s="16" t="s">
        <v>153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6" t="s">
        <v>83</v>
      </c>
      <c r="BK147" s="187">
        <f>ROUND(I147*H147,2)</f>
        <v>0</v>
      </c>
      <c r="BL147" s="16" t="s">
        <v>94</v>
      </c>
      <c r="BM147" s="186" t="s">
        <v>2341</v>
      </c>
    </row>
    <row r="148" s="2" customFormat="1" ht="16.5" customHeight="1">
      <c r="A148" s="35"/>
      <c r="B148" s="174"/>
      <c r="C148" s="175" t="s">
        <v>204</v>
      </c>
      <c r="D148" s="175" t="s">
        <v>154</v>
      </c>
      <c r="E148" s="176" t="s">
        <v>1457</v>
      </c>
      <c r="F148" s="177" t="s">
        <v>1458</v>
      </c>
      <c r="G148" s="178" t="s">
        <v>322</v>
      </c>
      <c r="H148" s="179">
        <v>8</v>
      </c>
      <c r="I148" s="180"/>
      <c r="J148" s="181">
        <f>ROUND(I148*H148,2)</f>
        <v>0</v>
      </c>
      <c r="K148" s="177" t="s">
        <v>173</v>
      </c>
      <c r="L148" s="36"/>
      <c r="M148" s="182" t="s">
        <v>1</v>
      </c>
      <c r="N148" s="183" t="s">
        <v>41</v>
      </c>
      <c r="O148" s="74"/>
      <c r="P148" s="184">
        <f>O148*H148</f>
        <v>0</v>
      </c>
      <c r="Q148" s="184">
        <v>0.00048000000000000001</v>
      </c>
      <c r="R148" s="184">
        <f>Q148*H148</f>
        <v>0.0038400000000000001</v>
      </c>
      <c r="S148" s="184">
        <v>0</v>
      </c>
      <c r="T148" s="18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94</v>
      </c>
      <c r="AT148" s="186" t="s">
        <v>154</v>
      </c>
      <c r="AU148" s="186" t="s">
        <v>85</v>
      </c>
      <c r="AY148" s="16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83</v>
      </c>
      <c r="BK148" s="187">
        <f>ROUND(I148*H148,2)</f>
        <v>0</v>
      </c>
      <c r="BL148" s="16" t="s">
        <v>94</v>
      </c>
      <c r="BM148" s="186" t="s">
        <v>2342</v>
      </c>
    </row>
    <row r="149" s="2" customFormat="1" ht="21.75" customHeight="1">
      <c r="A149" s="35"/>
      <c r="B149" s="174"/>
      <c r="C149" s="175" t="s">
        <v>88</v>
      </c>
      <c r="D149" s="175" t="s">
        <v>154</v>
      </c>
      <c r="E149" s="176" t="s">
        <v>1484</v>
      </c>
      <c r="F149" s="177" t="s">
        <v>1485</v>
      </c>
      <c r="G149" s="178" t="s">
        <v>322</v>
      </c>
      <c r="H149" s="179">
        <v>13</v>
      </c>
      <c r="I149" s="180"/>
      <c r="J149" s="181">
        <f>ROUND(I149*H149,2)</f>
        <v>0</v>
      </c>
      <c r="K149" s="177" t="s">
        <v>173</v>
      </c>
      <c r="L149" s="36"/>
      <c r="M149" s="182" t="s">
        <v>1</v>
      </c>
      <c r="N149" s="183" t="s">
        <v>41</v>
      </c>
      <c r="O149" s="74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6" t="s">
        <v>94</v>
      </c>
      <c r="AT149" s="186" t="s">
        <v>154</v>
      </c>
      <c r="AU149" s="186" t="s">
        <v>85</v>
      </c>
      <c r="AY149" s="16" t="s">
        <v>153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6" t="s">
        <v>83</v>
      </c>
      <c r="BK149" s="187">
        <f>ROUND(I149*H149,2)</f>
        <v>0</v>
      </c>
      <c r="BL149" s="16" t="s">
        <v>94</v>
      </c>
      <c r="BM149" s="186" t="s">
        <v>2343</v>
      </c>
    </row>
    <row r="150" s="2" customFormat="1" ht="24.15" customHeight="1">
      <c r="A150" s="35"/>
      <c r="B150" s="174"/>
      <c r="C150" s="175" t="s">
        <v>250</v>
      </c>
      <c r="D150" s="175" t="s">
        <v>154</v>
      </c>
      <c r="E150" s="176" t="s">
        <v>1487</v>
      </c>
      <c r="F150" s="177" t="s">
        <v>1488</v>
      </c>
      <c r="G150" s="178" t="s">
        <v>831</v>
      </c>
      <c r="H150" s="214"/>
      <c r="I150" s="180"/>
      <c r="J150" s="181">
        <f>ROUND(I150*H150,2)</f>
        <v>0</v>
      </c>
      <c r="K150" s="177" t="s">
        <v>173</v>
      </c>
      <c r="L150" s="36"/>
      <c r="M150" s="182" t="s">
        <v>1</v>
      </c>
      <c r="N150" s="183" t="s">
        <v>41</v>
      </c>
      <c r="O150" s="74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6" t="s">
        <v>94</v>
      </c>
      <c r="AT150" s="186" t="s">
        <v>154</v>
      </c>
      <c r="AU150" s="186" t="s">
        <v>85</v>
      </c>
      <c r="AY150" s="16" t="s">
        <v>153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6" t="s">
        <v>83</v>
      </c>
      <c r="BK150" s="187">
        <f>ROUND(I150*H150,2)</f>
        <v>0</v>
      </c>
      <c r="BL150" s="16" t="s">
        <v>94</v>
      </c>
      <c r="BM150" s="186" t="s">
        <v>2344</v>
      </c>
    </row>
    <row r="151" s="12" customFormat="1" ht="22.8" customHeight="1">
      <c r="A151" s="12"/>
      <c r="B151" s="163"/>
      <c r="C151" s="12"/>
      <c r="D151" s="164" t="s">
        <v>75</v>
      </c>
      <c r="E151" s="188" t="s">
        <v>1490</v>
      </c>
      <c r="F151" s="188" t="s">
        <v>1491</v>
      </c>
      <c r="G151" s="12"/>
      <c r="H151" s="12"/>
      <c r="I151" s="166"/>
      <c r="J151" s="189">
        <f>BK151</f>
        <v>0</v>
      </c>
      <c r="K151" s="12"/>
      <c r="L151" s="163"/>
      <c r="M151" s="168"/>
      <c r="N151" s="169"/>
      <c r="O151" s="169"/>
      <c r="P151" s="170">
        <f>SUM(P152:P159)</f>
        <v>0</v>
      </c>
      <c r="Q151" s="169"/>
      <c r="R151" s="170">
        <f>SUM(R152:R159)</f>
        <v>0.059650000000000009</v>
      </c>
      <c r="S151" s="169"/>
      <c r="T151" s="171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4" t="s">
        <v>85</v>
      </c>
      <c r="AT151" s="172" t="s">
        <v>75</v>
      </c>
      <c r="AU151" s="172" t="s">
        <v>83</v>
      </c>
      <c r="AY151" s="164" t="s">
        <v>153</v>
      </c>
      <c r="BK151" s="173">
        <f>SUM(BK152:BK159)</f>
        <v>0</v>
      </c>
    </row>
    <row r="152" s="2" customFormat="1" ht="24.15" customHeight="1">
      <c r="A152" s="35"/>
      <c r="B152" s="174"/>
      <c r="C152" s="175" t="s">
        <v>255</v>
      </c>
      <c r="D152" s="175" t="s">
        <v>154</v>
      </c>
      <c r="E152" s="176" t="s">
        <v>1494</v>
      </c>
      <c r="F152" s="177" t="s">
        <v>1495</v>
      </c>
      <c r="G152" s="178" t="s">
        <v>322</v>
      </c>
      <c r="H152" s="179">
        <v>25</v>
      </c>
      <c r="I152" s="180"/>
      <c r="J152" s="181">
        <f>ROUND(I152*H152,2)</f>
        <v>0</v>
      </c>
      <c r="K152" s="177" t="s">
        <v>173</v>
      </c>
      <c r="L152" s="36"/>
      <c r="M152" s="182" t="s">
        <v>1</v>
      </c>
      <c r="N152" s="183" t="s">
        <v>41</v>
      </c>
      <c r="O152" s="74"/>
      <c r="P152" s="184">
        <f>O152*H152</f>
        <v>0</v>
      </c>
      <c r="Q152" s="184">
        <v>0.00084000000000000003</v>
      </c>
      <c r="R152" s="184">
        <f>Q152*H152</f>
        <v>0.021000000000000001</v>
      </c>
      <c r="S152" s="184">
        <v>0</v>
      </c>
      <c r="T152" s="18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6" t="s">
        <v>94</v>
      </c>
      <c r="AT152" s="186" t="s">
        <v>154</v>
      </c>
      <c r="AU152" s="186" t="s">
        <v>85</v>
      </c>
      <c r="AY152" s="16" t="s">
        <v>153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6" t="s">
        <v>83</v>
      </c>
      <c r="BK152" s="187">
        <f>ROUND(I152*H152,2)</f>
        <v>0</v>
      </c>
      <c r="BL152" s="16" t="s">
        <v>94</v>
      </c>
      <c r="BM152" s="186" t="s">
        <v>2345</v>
      </c>
    </row>
    <row r="153" s="2" customFormat="1" ht="24.15" customHeight="1">
      <c r="A153" s="35"/>
      <c r="B153" s="174"/>
      <c r="C153" s="175" t="s">
        <v>259</v>
      </c>
      <c r="D153" s="175" t="s">
        <v>154</v>
      </c>
      <c r="E153" s="176" t="s">
        <v>1497</v>
      </c>
      <c r="F153" s="177" t="s">
        <v>1498</v>
      </c>
      <c r="G153" s="178" t="s">
        <v>322</v>
      </c>
      <c r="H153" s="179">
        <v>22</v>
      </c>
      <c r="I153" s="180"/>
      <c r="J153" s="181">
        <f>ROUND(I153*H153,2)</f>
        <v>0</v>
      </c>
      <c r="K153" s="177" t="s">
        <v>173</v>
      </c>
      <c r="L153" s="36"/>
      <c r="M153" s="182" t="s">
        <v>1</v>
      </c>
      <c r="N153" s="183" t="s">
        <v>41</v>
      </c>
      <c r="O153" s="74"/>
      <c r="P153" s="184">
        <f>O153*H153</f>
        <v>0</v>
      </c>
      <c r="Q153" s="184">
        <v>0.00116</v>
      </c>
      <c r="R153" s="184">
        <f>Q153*H153</f>
        <v>0.025520000000000001</v>
      </c>
      <c r="S153" s="184">
        <v>0</v>
      </c>
      <c r="T153" s="18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6" t="s">
        <v>94</v>
      </c>
      <c r="AT153" s="186" t="s">
        <v>154</v>
      </c>
      <c r="AU153" s="186" t="s">
        <v>85</v>
      </c>
      <c r="AY153" s="16" t="s">
        <v>153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6" t="s">
        <v>83</v>
      </c>
      <c r="BK153" s="187">
        <f>ROUND(I153*H153,2)</f>
        <v>0</v>
      </c>
      <c r="BL153" s="16" t="s">
        <v>94</v>
      </c>
      <c r="BM153" s="186" t="s">
        <v>2346</v>
      </c>
    </row>
    <row r="154" s="2" customFormat="1" ht="37.8" customHeight="1">
      <c r="A154" s="35"/>
      <c r="B154" s="174"/>
      <c r="C154" s="175" t="s">
        <v>263</v>
      </c>
      <c r="D154" s="175" t="s">
        <v>154</v>
      </c>
      <c r="E154" s="176" t="s">
        <v>1503</v>
      </c>
      <c r="F154" s="177" t="s">
        <v>1504</v>
      </c>
      <c r="G154" s="178" t="s">
        <v>322</v>
      </c>
      <c r="H154" s="179">
        <v>25</v>
      </c>
      <c r="I154" s="180"/>
      <c r="J154" s="181">
        <f>ROUND(I154*H154,2)</f>
        <v>0</v>
      </c>
      <c r="K154" s="177" t="s">
        <v>173</v>
      </c>
      <c r="L154" s="36"/>
      <c r="M154" s="182" t="s">
        <v>1</v>
      </c>
      <c r="N154" s="183" t="s">
        <v>41</v>
      </c>
      <c r="O154" s="74"/>
      <c r="P154" s="184">
        <f>O154*H154</f>
        <v>0</v>
      </c>
      <c r="Q154" s="184">
        <v>6.9999999999999994E-05</v>
      </c>
      <c r="R154" s="184">
        <f>Q154*H154</f>
        <v>0.0017499999999999998</v>
      </c>
      <c r="S154" s="184">
        <v>0</v>
      </c>
      <c r="T154" s="18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6" t="s">
        <v>94</v>
      </c>
      <c r="AT154" s="186" t="s">
        <v>154</v>
      </c>
      <c r="AU154" s="186" t="s">
        <v>85</v>
      </c>
      <c r="AY154" s="16" t="s">
        <v>153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6" t="s">
        <v>83</v>
      </c>
      <c r="BK154" s="187">
        <f>ROUND(I154*H154,2)</f>
        <v>0</v>
      </c>
      <c r="BL154" s="16" t="s">
        <v>94</v>
      </c>
      <c r="BM154" s="186" t="s">
        <v>2347</v>
      </c>
    </row>
    <row r="155" s="2" customFormat="1" ht="37.8" customHeight="1">
      <c r="A155" s="35"/>
      <c r="B155" s="174"/>
      <c r="C155" s="175" t="s">
        <v>8</v>
      </c>
      <c r="D155" s="175" t="s">
        <v>154</v>
      </c>
      <c r="E155" s="176" t="s">
        <v>1506</v>
      </c>
      <c r="F155" s="177" t="s">
        <v>1507</v>
      </c>
      <c r="G155" s="178" t="s">
        <v>322</v>
      </c>
      <c r="H155" s="179">
        <v>22</v>
      </c>
      <c r="I155" s="180"/>
      <c r="J155" s="181">
        <f>ROUND(I155*H155,2)</f>
        <v>0</v>
      </c>
      <c r="K155" s="177" t="s">
        <v>173</v>
      </c>
      <c r="L155" s="36"/>
      <c r="M155" s="182" t="s">
        <v>1</v>
      </c>
      <c r="N155" s="183" t="s">
        <v>41</v>
      </c>
      <c r="O155" s="74"/>
      <c r="P155" s="184">
        <f>O155*H155</f>
        <v>0</v>
      </c>
      <c r="Q155" s="184">
        <v>9.0000000000000006E-05</v>
      </c>
      <c r="R155" s="184">
        <f>Q155*H155</f>
        <v>0.00198</v>
      </c>
      <c r="S155" s="184">
        <v>0</v>
      </c>
      <c r="T155" s="18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6" t="s">
        <v>94</v>
      </c>
      <c r="AT155" s="186" t="s">
        <v>154</v>
      </c>
      <c r="AU155" s="186" t="s">
        <v>85</v>
      </c>
      <c r="AY155" s="16" t="s">
        <v>153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6" t="s">
        <v>83</v>
      </c>
      <c r="BK155" s="187">
        <f>ROUND(I155*H155,2)</f>
        <v>0</v>
      </c>
      <c r="BL155" s="16" t="s">
        <v>94</v>
      </c>
      <c r="BM155" s="186" t="s">
        <v>2348</v>
      </c>
    </row>
    <row r="156" s="2" customFormat="1" ht="16.5" customHeight="1">
      <c r="A156" s="35"/>
      <c r="B156" s="174"/>
      <c r="C156" s="175" t="s">
        <v>94</v>
      </c>
      <c r="D156" s="175" t="s">
        <v>154</v>
      </c>
      <c r="E156" s="176" t="s">
        <v>1509</v>
      </c>
      <c r="F156" s="177" t="s">
        <v>1510</v>
      </c>
      <c r="G156" s="178" t="s">
        <v>172</v>
      </c>
      <c r="H156" s="179">
        <v>8</v>
      </c>
      <c r="I156" s="180"/>
      <c r="J156" s="181">
        <f>ROUND(I156*H156,2)</f>
        <v>0</v>
      </c>
      <c r="K156" s="177" t="s">
        <v>173</v>
      </c>
      <c r="L156" s="36"/>
      <c r="M156" s="182" t="s">
        <v>1</v>
      </c>
      <c r="N156" s="183" t="s">
        <v>41</v>
      </c>
      <c r="O156" s="74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6" t="s">
        <v>94</v>
      </c>
      <c r="AT156" s="186" t="s">
        <v>154</v>
      </c>
      <c r="AU156" s="186" t="s">
        <v>85</v>
      </c>
      <c r="AY156" s="16" t="s">
        <v>153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6" t="s">
        <v>83</v>
      </c>
      <c r="BK156" s="187">
        <f>ROUND(I156*H156,2)</f>
        <v>0</v>
      </c>
      <c r="BL156" s="16" t="s">
        <v>94</v>
      </c>
      <c r="BM156" s="186" t="s">
        <v>2349</v>
      </c>
    </row>
    <row r="157" s="2" customFormat="1" ht="24.15" customHeight="1">
      <c r="A157" s="35"/>
      <c r="B157" s="174"/>
      <c r="C157" s="175" t="s">
        <v>97</v>
      </c>
      <c r="D157" s="175" t="s">
        <v>154</v>
      </c>
      <c r="E157" s="176" t="s">
        <v>1515</v>
      </c>
      <c r="F157" s="177" t="s">
        <v>1516</v>
      </c>
      <c r="G157" s="178" t="s">
        <v>322</v>
      </c>
      <c r="H157" s="179">
        <v>47</v>
      </c>
      <c r="I157" s="180"/>
      <c r="J157" s="181">
        <f>ROUND(I157*H157,2)</f>
        <v>0</v>
      </c>
      <c r="K157" s="177" t="s">
        <v>173</v>
      </c>
      <c r="L157" s="36"/>
      <c r="M157" s="182" t="s">
        <v>1</v>
      </c>
      <c r="N157" s="183" t="s">
        <v>41</v>
      </c>
      <c r="O157" s="74"/>
      <c r="P157" s="184">
        <f>O157*H157</f>
        <v>0</v>
      </c>
      <c r="Q157" s="184">
        <v>0.00019000000000000001</v>
      </c>
      <c r="R157" s="184">
        <f>Q157*H157</f>
        <v>0.0089300000000000004</v>
      </c>
      <c r="S157" s="184">
        <v>0</v>
      </c>
      <c r="T157" s="18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6" t="s">
        <v>94</v>
      </c>
      <c r="AT157" s="186" t="s">
        <v>154</v>
      </c>
      <c r="AU157" s="186" t="s">
        <v>85</v>
      </c>
      <c r="AY157" s="16" t="s">
        <v>153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6" t="s">
        <v>83</v>
      </c>
      <c r="BK157" s="187">
        <f>ROUND(I157*H157,2)</f>
        <v>0</v>
      </c>
      <c r="BL157" s="16" t="s">
        <v>94</v>
      </c>
      <c r="BM157" s="186" t="s">
        <v>2350</v>
      </c>
    </row>
    <row r="158" s="2" customFormat="1" ht="21.75" customHeight="1">
      <c r="A158" s="35"/>
      <c r="B158" s="174"/>
      <c r="C158" s="175" t="s">
        <v>100</v>
      </c>
      <c r="D158" s="175" t="s">
        <v>154</v>
      </c>
      <c r="E158" s="176" t="s">
        <v>1518</v>
      </c>
      <c r="F158" s="177" t="s">
        <v>1519</v>
      </c>
      <c r="G158" s="178" t="s">
        <v>322</v>
      </c>
      <c r="H158" s="179">
        <v>47</v>
      </c>
      <c r="I158" s="180"/>
      <c r="J158" s="181">
        <f>ROUND(I158*H158,2)</f>
        <v>0</v>
      </c>
      <c r="K158" s="177" t="s">
        <v>173</v>
      </c>
      <c r="L158" s="36"/>
      <c r="M158" s="182" t="s">
        <v>1</v>
      </c>
      <c r="N158" s="183" t="s">
        <v>41</v>
      </c>
      <c r="O158" s="74"/>
      <c r="P158" s="184">
        <f>O158*H158</f>
        <v>0</v>
      </c>
      <c r="Q158" s="184">
        <v>1.0000000000000001E-05</v>
      </c>
      <c r="R158" s="184">
        <f>Q158*H158</f>
        <v>0.00047000000000000004</v>
      </c>
      <c r="S158" s="184">
        <v>0</v>
      </c>
      <c r="T158" s="18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6" t="s">
        <v>94</v>
      </c>
      <c r="AT158" s="186" t="s">
        <v>154</v>
      </c>
      <c r="AU158" s="186" t="s">
        <v>85</v>
      </c>
      <c r="AY158" s="16" t="s">
        <v>153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6" t="s">
        <v>83</v>
      </c>
      <c r="BK158" s="187">
        <f>ROUND(I158*H158,2)</f>
        <v>0</v>
      </c>
      <c r="BL158" s="16" t="s">
        <v>94</v>
      </c>
      <c r="BM158" s="186" t="s">
        <v>2351</v>
      </c>
    </row>
    <row r="159" s="2" customFormat="1" ht="24.15" customHeight="1">
      <c r="A159" s="35"/>
      <c r="B159" s="174"/>
      <c r="C159" s="175" t="s">
        <v>103</v>
      </c>
      <c r="D159" s="175" t="s">
        <v>154</v>
      </c>
      <c r="E159" s="176" t="s">
        <v>1521</v>
      </c>
      <c r="F159" s="177" t="s">
        <v>1522</v>
      </c>
      <c r="G159" s="178" t="s">
        <v>831</v>
      </c>
      <c r="H159" s="214"/>
      <c r="I159" s="180"/>
      <c r="J159" s="181">
        <f>ROUND(I159*H159,2)</f>
        <v>0</v>
      </c>
      <c r="K159" s="177" t="s">
        <v>173</v>
      </c>
      <c r="L159" s="36"/>
      <c r="M159" s="182" t="s">
        <v>1</v>
      </c>
      <c r="N159" s="183" t="s">
        <v>41</v>
      </c>
      <c r="O159" s="74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6" t="s">
        <v>94</v>
      </c>
      <c r="AT159" s="186" t="s">
        <v>154</v>
      </c>
      <c r="AU159" s="186" t="s">
        <v>85</v>
      </c>
      <c r="AY159" s="16" t="s">
        <v>153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6" t="s">
        <v>83</v>
      </c>
      <c r="BK159" s="187">
        <f>ROUND(I159*H159,2)</f>
        <v>0</v>
      </c>
      <c r="BL159" s="16" t="s">
        <v>94</v>
      </c>
      <c r="BM159" s="186" t="s">
        <v>2352</v>
      </c>
    </row>
    <row r="160" s="12" customFormat="1" ht="22.8" customHeight="1">
      <c r="A160" s="12"/>
      <c r="B160" s="163"/>
      <c r="C160" s="12"/>
      <c r="D160" s="164" t="s">
        <v>75</v>
      </c>
      <c r="E160" s="188" t="s">
        <v>278</v>
      </c>
      <c r="F160" s="188" t="s">
        <v>279</v>
      </c>
      <c r="G160" s="12"/>
      <c r="H160" s="12"/>
      <c r="I160" s="166"/>
      <c r="J160" s="189">
        <f>BK160</f>
        <v>0</v>
      </c>
      <c r="K160" s="12"/>
      <c r="L160" s="163"/>
      <c r="M160" s="168"/>
      <c r="N160" s="169"/>
      <c r="O160" s="169"/>
      <c r="P160" s="170">
        <f>SUM(P161:P166)</f>
        <v>0</v>
      </c>
      <c r="Q160" s="169"/>
      <c r="R160" s="170">
        <f>SUM(R161:R166)</f>
        <v>0.068339999999999998</v>
      </c>
      <c r="S160" s="169"/>
      <c r="T160" s="171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4" t="s">
        <v>85</v>
      </c>
      <c r="AT160" s="172" t="s">
        <v>75</v>
      </c>
      <c r="AU160" s="172" t="s">
        <v>83</v>
      </c>
      <c r="AY160" s="164" t="s">
        <v>153</v>
      </c>
      <c r="BK160" s="173">
        <f>SUM(BK161:BK166)</f>
        <v>0</v>
      </c>
    </row>
    <row r="161" s="2" customFormat="1" ht="24.15" customHeight="1">
      <c r="A161" s="35"/>
      <c r="B161" s="174"/>
      <c r="C161" s="175" t="s">
        <v>111</v>
      </c>
      <c r="D161" s="175" t="s">
        <v>154</v>
      </c>
      <c r="E161" s="176" t="s">
        <v>1539</v>
      </c>
      <c r="F161" s="177" t="s">
        <v>1540</v>
      </c>
      <c r="G161" s="178" t="s">
        <v>157</v>
      </c>
      <c r="H161" s="179">
        <v>3</v>
      </c>
      <c r="I161" s="180"/>
      <c r="J161" s="181">
        <f>ROUND(I161*H161,2)</f>
        <v>0</v>
      </c>
      <c r="K161" s="177" t="s">
        <v>173</v>
      </c>
      <c r="L161" s="36"/>
      <c r="M161" s="182" t="s">
        <v>1</v>
      </c>
      <c r="N161" s="183" t="s">
        <v>41</v>
      </c>
      <c r="O161" s="74"/>
      <c r="P161" s="184">
        <f>O161*H161</f>
        <v>0</v>
      </c>
      <c r="Q161" s="184">
        <v>0.014970000000000001</v>
      </c>
      <c r="R161" s="184">
        <f>Q161*H161</f>
        <v>0.044910000000000005</v>
      </c>
      <c r="S161" s="184">
        <v>0</v>
      </c>
      <c r="T161" s="18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6" t="s">
        <v>94</v>
      </c>
      <c r="AT161" s="186" t="s">
        <v>154</v>
      </c>
      <c r="AU161" s="186" t="s">
        <v>85</v>
      </c>
      <c r="AY161" s="16" t="s">
        <v>153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6" t="s">
        <v>83</v>
      </c>
      <c r="BK161" s="187">
        <f>ROUND(I161*H161,2)</f>
        <v>0</v>
      </c>
      <c r="BL161" s="16" t="s">
        <v>94</v>
      </c>
      <c r="BM161" s="186" t="s">
        <v>2353</v>
      </c>
    </row>
    <row r="162" s="2" customFormat="1" ht="24.15" customHeight="1">
      <c r="A162" s="35"/>
      <c r="B162" s="174"/>
      <c r="C162" s="175" t="s">
        <v>7</v>
      </c>
      <c r="D162" s="175" t="s">
        <v>154</v>
      </c>
      <c r="E162" s="176" t="s">
        <v>1548</v>
      </c>
      <c r="F162" s="177" t="s">
        <v>1549</v>
      </c>
      <c r="G162" s="178" t="s">
        <v>157</v>
      </c>
      <c r="H162" s="179">
        <v>1</v>
      </c>
      <c r="I162" s="180"/>
      <c r="J162" s="181">
        <f>ROUND(I162*H162,2)</f>
        <v>0</v>
      </c>
      <c r="K162" s="177" t="s">
        <v>173</v>
      </c>
      <c r="L162" s="36"/>
      <c r="M162" s="182" t="s">
        <v>1</v>
      </c>
      <c r="N162" s="183" t="s">
        <v>41</v>
      </c>
      <c r="O162" s="74"/>
      <c r="P162" s="184">
        <f>O162*H162</f>
        <v>0</v>
      </c>
      <c r="Q162" s="184">
        <v>0.014749999999999999</v>
      </c>
      <c r="R162" s="184">
        <f>Q162*H162</f>
        <v>0.014749999999999999</v>
      </c>
      <c r="S162" s="184">
        <v>0</v>
      </c>
      <c r="T162" s="18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6" t="s">
        <v>94</v>
      </c>
      <c r="AT162" s="186" t="s">
        <v>154</v>
      </c>
      <c r="AU162" s="186" t="s">
        <v>85</v>
      </c>
      <c r="AY162" s="16" t="s">
        <v>153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6" t="s">
        <v>83</v>
      </c>
      <c r="BK162" s="187">
        <f>ROUND(I162*H162,2)</f>
        <v>0</v>
      </c>
      <c r="BL162" s="16" t="s">
        <v>94</v>
      </c>
      <c r="BM162" s="186" t="s">
        <v>2354</v>
      </c>
    </row>
    <row r="163" s="2" customFormat="1" ht="24.15" customHeight="1">
      <c r="A163" s="35"/>
      <c r="B163" s="174"/>
      <c r="C163" s="175" t="s">
        <v>116</v>
      </c>
      <c r="D163" s="175" t="s">
        <v>154</v>
      </c>
      <c r="E163" s="176" t="s">
        <v>1557</v>
      </c>
      <c r="F163" s="177" t="s">
        <v>1558</v>
      </c>
      <c r="G163" s="178" t="s">
        <v>157</v>
      </c>
      <c r="H163" s="179">
        <v>6</v>
      </c>
      <c r="I163" s="180"/>
      <c r="J163" s="181">
        <f>ROUND(I163*H163,2)</f>
        <v>0</v>
      </c>
      <c r="K163" s="177" t="s">
        <v>173</v>
      </c>
      <c r="L163" s="36"/>
      <c r="M163" s="182" t="s">
        <v>1</v>
      </c>
      <c r="N163" s="183" t="s">
        <v>41</v>
      </c>
      <c r="O163" s="74"/>
      <c r="P163" s="184">
        <f>O163*H163</f>
        <v>0</v>
      </c>
      <c r="Q163" s="184">
        <v>0.00024000000000000001</v>
      </c>
      <c r="R163" s="184">
        <f>Q163*H163</f>
        <v>0.0014400000000000001</v>
      </c>
      <c r="S163" s="184">
        <v>0</v>
      </c>
      <c r="T163" s="18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6" t="s">
        <v>94</v>
      </c>
      <c r="AT163" s="186" t="s">
        <v>154</v>
      </c>
      <c r="AU163" s="186" t="s">
        <v>85</v>
      </c>
      <c r="AY163" s="16" t="s">
        <v>153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6" t="s">
        <v>83</v>
      </c>
      <c r="BK163" s="187">
        <f>ROUND(I163*H163,2)</f>
        <v>0</v>
      </c>
      <c r="BL163" s="16" t="s">
        <v>94</v>
      </c>
      <c r="BM163" s="186" t="s">
        <v>2355</v>
      </c>
    </row>
    <row r="164" s="2" customFormat="1" ht="24.15" customHeight="1">
      <c r="A164" s="35"/>
      <c r="B164" s="174"/>
      <c r="C164" s="175" t="s">
        <v>119</v>
      </c>
      <c r="D164" s="175" t="s">
        <v>154</v>
      </c>
      <c r="E164" s="176" t="s">
        <v>1563</v>
      </c>
      <c r="F164" s="177" t="s">
        <v>1564</v>
      </c>
      <c r="G164" s="178" t="s">
        <v>157</v>
      </c>
      <c r="H164" s="179">
        <v>1</v>
      </c>
      <c r="I164" s="180"/>
      <c r="J164" s="181">
        <f>ROUND(I164*H164,2)</f>
        <v>0</v>
      </c>
      <c r="K164" s="177" t="s">
        <v>173</v>
      </c>
      <c r="L164" s="36"/>
      <c r="M164" s="182" t="s">
        <v>1</v>
      </c>
      <c r="N164" s="183" t="s">
        <v>41</v>
      </c>
      <c r="O164" s="74"/>
      <c r="P164" s="184">
        <f>O164*H164</f>
        <v>0</v>
      </c>
      <c r="Q164" s="184">
        <v>0.00172</v>
      </c>
      <c r="R164" s="184">
        <f>Q164*H164</f>
        <v>0.00172</v>
      </c>
      <c r="S164" s="184">
        <v>0</v>
      </c>
      <c r="T164" s="18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6" t="s">
        <v>94</v>
      </c>
      <c r="AT164" s="186" t="s">
        <v>154</v>
      </c>
      <c r="AU164" s="186" t="s">
        <v>85</v>
      </c>
      <c r="AY164" s="16" t="s">
        <v>153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6" t="s">
        <v>83</v>
      </c>
      <c r="BK164" s="187">
        <f>ROUND(I164*H164,2)</f>
        <v>0</v>
      </c>
      <c r="BL164" s="16" t="s">
        <v>94</v>
      </c>
      <c r="BM164" s="186" t="s">
        <v>2356</v>
      </c>
    </row>
    <row r="165" s="2" customFormat="1" ht="16.5" customHeight="1">
      <c r="A165" s="35"/>
      <c r="B165" s="174"/>
      <c r="C165" s="175" t="s">
        <v>122</v>
      </c>
      <c r="D165" s="175" t="s">
        <v>154</v>
      </c>
      <c r="E165" s="176" t="s">
        <v>1566</v>
      </c>
      <c r="F165" s="177" t="s">
        <v>1567</v>
      </c>
      <c r="G165" s="178" t="s">
        <v>157</v>
      </c>
      <c r="H165" s="179">
        <v>3</v>
      </c>
      <c r="I165" s="180"/>
      <c r="J165" s="181">
        <f>ROUND(I165*H165,2)</f>
        <v>0</v>
      </c>
      <c r="K165" s="177" t="s">
        <v>173</v>
      </c>
      <c r="L165" s="36"/>
      <c r="M165" s="182" t="s">
        <v>1</v>
      </c>
      <c r="N165" s="183" t="s">
        <v>41</v>
      </c>
      <c r="O165" s="74"/>
      <c r="P165" s="184">
        <f>O165*H165</f>
        <v>0</v>
      </c>
      <c r="Q165" s="184">
        <v>0.0018400000000000001</v>
      </c>
      <c r="R165" s="184">
        <f>Q165*H165</f>
        <v>0.0055200000000000006</v>
      </c>
      <c r="S165" s="184">
        <v>0</v>
      </c>
      <c r="T165" s="18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6" t="s">
        <v>94</v>
      </c>
      <c r="AT165" s="186" t="s">
        <v>154</v>
      </c>
      <c r="AU165" s="186" t="s">
        <v>85</v>
      </c>
      <c r="AY165" s="16" t="s">
        <v>153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6" t="s">
        <v>83</v>
      </c>
      <c r="BK165" s="187">
        <f>ROUND(I165*H165,2)</f>
        <v>0</v>
      </c>
      <c r="BL165" s="16" t="s">
        <v>94</v>
      </c>
      <c r="BM165" s="186" t="s">
        <v>2357</v>
      </c>
    </row>
    <row r="166" s="2" customFormat="1" ht="24.15" customHeight="1">
      <c r="A166" s="35"/>
      <c r="B166" s="174"/>
      <c r="C166" s="175" t="s">
        <v>307</v>
      </c>
      <c r="D166" s="175" t="s">
        <v>154</v>
      </c>
      <c r="E166" s="176" t="s">
        <v>1572</v>
      </c>
      <c r="F166" s="177" t="s">
        <v>1573</v>
      </c>
      <c r="G166" s="178" t="s">
        <v>831</v>
      </c>
      <c r="H166" s="214"/>
      <c r="I166" s="180"/>
      <c r="J166" s="181">
        <f>ROUND(I166*H166,2)</f>
        <v>0</v>
      </c>
      <c r="K166" s="177" t="s">
        <v>173</v>
      </c>
      <c r="L166" s="36"/>
      <c r="M166" s="190" t="s">
        <v>1</v>
      </c>
      <c r="N166" s="191" t="s">
        <v>41</v>
      </c>
      <c r="O166" s="192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6" t="s">
        <v>94</v>
      </c>
      <c r="AT166" s="186" t="s">
        <v>154</v>
      </c>
      <c r="AU166" s="186" t="s">
        <v>85</v>
      </c>
      <c r="AY166" s="16" t="s">
        <v>153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6" t="s">
        <v>83</v>
      </c>
      <c r="BK166" s="187">
        <f>ROUND(I166*H166,2)</f>
        <v>0</v>
      </c>
      <c r="BL166" s="16" t="s">
        <v>94</v>
      </c>
      <c r="BM166" s="186" t="s">
        <v>2358</v>
      </c>
    </row>
    <row r="167" s="2" customFormat="1" ht="6.96" customHeight="1">
      <c r="A167" s="35"/>
      <c r="B167" s="57"/>
      <c r="C167" s="58"/>
      <c r="D167" s="58"/>
      <c r="E167" s="58"/>
      <c r="F167" s="58"/>
      <c r="G167" s="58"/>
      <c r="H167" s="58"/>
      <c r="I167" s="58"/>
      <c r="J167" s="58"/>
      <c r="K167" s="58"/>
      <c r="L167" s="36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autoFilter ref="C128:K1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1942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2359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ROUND(J125,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ROUND((SUM(BE125:BE158)),  2)</f>
        <v>0</v>
      </c>
      <c r="G35" s="35"/>
      <c r="H35" s="35"/>
      <c r="I35" s="133">
        <v>0.20999999999999999</v>
      </c>
      <c r="J35" s="132">
        <f>ROUND(((SUM(BE125:BE158))*I35),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ROUND((SUM(BF125:BF158)),  2)</f>
        <v>0</v>
      </c>
      <c r="G36" s="35"/>
      <c r="H36" s="35"/>
      <c r="I36" s="133">
        <v>0.14999999999999999</v>
      </c>
      <c r="J36" s="132">
        <f>ROUND(((SUM(BF125:BF158))*I36),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ROUND((SUM(BG125:BG158)),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ROUND((SUM(BH125:BH158)),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ROUND((SUM(BI125:BI158)),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1942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22 - Přístavba obecního domu - ÚT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J125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187</v>
      </c>
      <c r="E99" s="147"/>
      <c r="F99" s="147"/>
      <c r="G99" s="147"/>
      <c r="H99" s="147"/>
      <c r="I99" s="147"/>
      <c r="J99" s="148">
        <f>J126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373</v>
      </c>
      <c r="E100" s="151"/>
      <c r="F100" s="151"/>
      <c r="G100" s="151"/>
      <c r="H100" s="151"/>
      <c r="I100" s="151"/>
      <c r="J100" s="152">
        <f>J127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9"/>
      <c r="C101" s="10"/>
      <c r="D101" s="150" t="s">
        <v>1598</v>
      </c>
      <c r="E101" s="151"/>
      <c r="F101" s="151"/>
      <c r="G101" s="151"/>
      <c r="H101" s="151"/>
      <c r="I101" s="151"/>
      <c r="J101" s="152">
        <f>J132</f>
        <v>0</v>
      </c>
      <c r="K101" s="10"/>
      <c r="L101" s="14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9"/>
      <c r="C102" s="10"/>
      <c r="D102" s="150" t="s">
        <v>1600</v>
      </c>
      <c r="E102" s="151"/>
      <c r="F102" s="151"/>
      <c r="G102" s="151"/>
      <c r="H102" s="151"/>
      <c r="I102" s="151"/>
      <c r="J102" s="152">
        <f>J138</f>
        <v>0</v>
      </c>
      <c r="K102" s="10"/>
      <c r="L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5"/>
      <c r="C103" s="9"/>
      <c r="D103" s="146" t="s">
        <v>133</v>
      </c>
      <c r="E103" s="147"/>
      <c r="F103" s="147"/>
      <c r="G103" s="147"/>
      <c r="H103" s="147"/>
      <c r="I103" s="147"/>
      <c r="J103" s="148">
        <f>J157</f>
        <v>0</v>
      </c>
      <c r="K103" s="9"/>
      <c r="L103" s="14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5"/>
      <c r="D104" s="35"/>
      <c r="E104" s="35"/>
      <c r="F104" s="35"/>
      <c r="G104" s="35"/>
      <c r="H104" s="35"/>
      <c r="I104" s="35"/>
      <c r="J104" s="35"/>
      <c r="K104" s="35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137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126" t="str">
        <f>E7</f>
        <v>Šatny pro fotbalisty a obecní dům</v>
      </c>
      <c r="F113" s="29"/>
      <c r="G113" s="29"/>
      <c r="H113" s="29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9"/>
      <c r="C114" s="29" t="s">
        <v>126</v>
      </c>
      <c r="L114" s="19"/>
    </row>
    <row r="115" s="2" customFormat="1" ht="16.5" customHeight="1">
      <c r="A115" s="35"/>
      <c r="B115" s="36"/>
      <c r="C115" s="35"/>
      <c r="D115" s="35"/>
      <c r="E115" s="126" t="s">
        <v>1942</v>
      </c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181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64" t="str">
        <f>E11</f>
        <v>22 - Přístavba obecního domu - ÚT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5"/>
      <c r="E119" s="35"/>
      <c r="F119" s="24" t="str">
        <f>F14</f>
        <v>Studánka u Aše</v>
      </c>
      <c r="G119" s="35"/>
      <c r="H119" s="35"/>
      <c r="I119" s="29" t="s">
        <v>22</v>
      </c>
      <c r="J119" s="66" t="str">
        <f>IF(J14="","",J14)</f>
        <v>18. 9. 2022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5"/>
      <c r="E121" s="35"/>
      <c r="F121" s="24" t="str">
        <f>E17</f>
        <v>Město Hranice</v>
      </c>
      <c r="G121" s="35"/>
      <c r="H121" s="35"/>
      <c r="I121" s="29" t="s">
        <v>30</v>
      </c>
      <c r="J121" s="33" t="str">
        <f>E23</f>
        <v>Projekt stav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5"/>
      <c r="E122" s="35"/>
      <c r="F122" s="24" t="str">
        <f>IF(E20="","",E20)</f>
        <v>Vyplň údaj</v>
      </c>
      <c r="G122" s="35"/>
      <c r="H122" s="35"/>
      <c r="I122" s="29" t="s">
        <v>33</v>
      </c>
      <c r="J122" s="33" t="str">
        <f>E26</f>
        <v>Milan Hájek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53"/>
      <c r="B124" s="154"/>
      <c r="C124" s="155" t="s">
        <v>138</v>
      </c>
      <c r="D124" s="156" t="s">
        <v>61</v>
      </c>
      <c r="E124" s="156" t="s">
        <v>57</v>
      </c>
      <c r="F124" s="156" t="s">
        <v>58</v>
      </c>
      <c r="G124" s="156" t="s">
        <v>139</v>
      </c>
      <c r="H124" s="156" t="s">
        <v>140</v>
      </c>
      <c r="I124" s="156" t="s">
        <v>141</v>
      </c>
      <c r="J124" s="156" t="s">
        <v>130</v>
      </c>
      <c r="K124" s="157" t="s">
        <v>142</v>
      </c>
      <c r="L124" s="158"/>
      <c r="M124" s="83" t="s">
        <v>1</v>
      </c>
      <c r="N124" s="84" t="s">
        <v>40</v>
      </c>
      <c r="O124" s="84" t="s">
        <v>143</v>
      </c>
      <c r="P124" s="84" t="s">
        <v>144</v>
      </c>
      <c r="Q124" s="84" t="s">
        <v>145</v>
      </c>
      <c r="R124" s="84" t="s">
        <v>146</v>
      </c>
      <c r="S124" s="84" t="s">
        <v>147</v>
      </c>
      <c r="T124" s="85" t="s">
        <v>148</v>
      </c>
      <c r="U124" s="15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/>
    </row>
    <row r="125" s="2" customFormat="1" ht="22.8" customHeight="1">
      <c r="A125" s="35"/>
      <c r="B125" s="36"/>
      <c r="C125" s="90" t="s">
        <v>149</v>
      </c>
      <c r="D125" s="35"/>
      <c r="E125" s="35"/>
      <c r="F125" s="35"/>
      <c r="G125" s="35"/>
      <c r="H125" s="35"/>
      <c r="I125" s="35"/>
      <c r="J125" s="159">
        <f>BK125</f>
        <v>0</v>
      </c>
      <c r="K125" s="35"/>
      <c r="L125" s="36"/>
      <c r="M125" s="86"/>
      <c r="N125" s="70"/>
      <c r="O125" s="87"/>
      <c r="P125" s="160">
        <f>P126+P157</f>
        <v>0</v>
      </c>
      <c r="Q125" s="87"/>
      <c r="R125" s="160">
        <f>R126+R157</f>
        <v>0.9052650000000001</v>
      </c>
      <c r="S125" s="87"/>
      <c r="T125" s="161">
        <f>T126+T157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75</v>
      </c>
      <c r="AU125" s="16" t="s">
        <v>132</v>
      </c>
      <c r="BK125" s="162">
        <f>BK126+BK157</f>
        <v>0</v>
      </c>
    </row>
    <row r="126" s="12" customFormat="1" ht="25.92" customHeight="1">
      <c r="A126" s="12"/>
      <c r="B126" s="163"/>
      <c r="C126" s="12"/>
      <c r="D126" s="164" t="s">
        <v>75</v>
      </c>
      <c r="E126" s="165" t="s">
        <v>270</v>
      </c>
      <c r="F126" s="165" t="s">
        <v>271</v>
      </c>
      <c r="G126" s="12"/>
      <c r="H126" s="12"/>
      <c r="I126" s="166"/>
      <c r="J126" s="167">
        <f>BK126</f>
        <v>0</v>
      </c>
      <c r="K126" s="12"/>
      <c r="L126" s="163"/>
      <c r="M126" s="168"/>
      <c r="N126" s="169"/>
      <c r="O126" s="169"/>
      <c r="P126" s="170">
        <f>P127+P132+P138</f>
        <v>0</v>
      </c>
      <c r="Q126" s="169"/>
      <c r="R126" s="170">
        <f>R127+R132+R138</f>
        <v>0.9052650000000001</v>
      </c>
      <c r="S126" s="169"/>
      <c r="T126" s="171">
        <f>T127+T132+T138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4" t="s">
        <v>85</v>
      </c>
      <c r="AT126" s="172" t="s">
        <v>75</v>
      </c>
      <c r="AU126" s="172" t="s">
        <v>76</v>
      </c>
      <c r="AY126" s="164" t="s">
        <v>153</v>
      </c>
      <c r="BK126" s="173">
        <f>BK127+BK132+BK138</f>
        <v>0</v>
      </c>
    </row>
    <row r="127" s="12" customFormat="1" ht="22.8" customHeight="1">
      <c r="A127" s="12"/>
      <c r="B127" s="163"/>
      <c r="C127" s="12"/>
      <c r="D127" s="164" t="s">
        <v>75</v>
      </c>
      <c r="E127" s="188" t="s">
        <v>898</v>
      </c>
      <c r="F127" s="188" t="s">
        <v>899</v>
      </c>
      <c r="G127" s="12"/>
      <c r="H127" s="12"/>
      <c r="I127" s="166"/>
      <c r="J127" s="189">
        <f>BK127</f>
        <v>0</v>
      </c>
      <c r="K127" s="12"/>
      <c r="L127" s="163"/>
      <c r="M127" s="168"/>
      <c r="N127" s="169"/>
      <c r="O127" s="169"/>
      <c r="P127" s="170">
        <f>SUM(P128:P131)</f>
        <v>0</v>
      </c>
      <c r="Q127" s="169"/>
      <c r="R127" s="170">
        <f>SUM(R128:R131)</f>
        <v>0.0085050000000000004</v>
      </c>
      <c r="S127" s="169"/>
      <c r="T127" s="171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4" t="s">
        <v>85</v>
      </c>
      <c r="AT127" s="172" t="s">
        <v>75</v>
      </c>
      <c r="AU127" s="172" t="s">
        <v>83</v>
      </c>
      <c r="AY127" s="164" t="s">
        <v>153</v>
      </c>
      <c r="BK127" s="173">
        <f>SUM(BK128:BK131)</f>
        <v>0</v>
      </c>
    </row>
    <row r="128" s="2" customFormat="1" ht="24.15" customHeight="1">
      <c r="A128" s="35"/>
      <c r="B128" s="174"/>
      <c r="C128" s="175" t="s">
        <v>83</v>
      </c>
      <c r="D128" s="175" t="s">
        <v>154</v>
      </c>
      <c r="E128" s="176" t="s">
        <v>1601</v>
      </c>
      <c r="F128" s="177" t="s">
        <v>1602</v>
      </c>
      <c r="G128" s="178" t="s">
        <v>322</v>
      </c>
      <c r="H128" s="179">
        <v>30</v>
      </c>
      <c r="I128" s="180"/>
      <c r="J128" s="181">
        <f>ROUND(I128*H128,2)</f>
        <v>0</v>
      </c>
      <c r="K128" s="177" t="s">
        <v>173</v>
      </c>
      <c r="L128" s="36"/>
      <c r="M128" s="182" t="s">
        <v>1</v>
      </c>
      <c r="N128" s="183" t="s">
        <v>41</v>
      </c>
      <c r="O128" s="74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6" t="s">
        <v>94</v>
      </c>
      <c r="AT128" s="186" t="s">
        <v>154</v>
      </c>
      <c r="AU128" s="186" t="s">
        <v>85</v>
      </c>
      <c r="AY128" s="16" t="s">
        <v>153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83</v>
      </c>
      <c r="BK128" s="187">
        <f>ROUND(I128*H128,2)</f>
        <v>0</v>
      </c>
      <c r="BL128" s="16" t="s">
        <v>94</v>
      </c>
      <c r="BM128" s="186" t="s">
        <v>2360</v>
      </c>
    </row>
    <row r="129" s="2" customFormat="1" ht="24.15" customHeight="1">
      <c r="A129" s="35"/>
      <c r="B129" s="174"/>
      <c r="C129" s="204" t="s">
        <v>85</v>
      </c>
      <c r="D129" s="204" t="s">
        <v>420</v>
      </c>
      <c r="E129" s="205" t="s">
        <v>1612</v>
      </c>
      <c r="F129" s="206" t="s">
        <v>1613</v>
      </c>
      <c r="G129" s="207" t="s">
        <v>322</v>
      </c>
      <c r="H129" s="208">
        <v>31.5</v>
      </c>
      <c r="I129" s="209"/>
      <c r="J129" s="210">
        <f>ROUND(I129*H129,2)</f>
        <v>0</v>
      </c>
      <c r="K129" s="206" t="s">
        <v>173</v>
      </c>
      <c r="L129" s="211"/>
      <c r="M129" s="212" t="s">
        <v>1</v>
      </c>
      <c r="N129" s="213" t="s">
        <v>41</v>
      </c>
      <c r="O129" s="74"/>
      <c r="P129" s="184">
        <f>O129*H129</f>
        <v>0</v>
      </c>
      <c r="Q129" s="184">
        <v>0.00027</v>
      </c>
      <c r="R129" s="184">
        <f>Q129*H129</f>
        <v>0.0085050000000000004</v>
      </c>
      <c r="S129" s="184">
        <v>0</v>
      </c>
      <c r="T129" s="18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6" t="s">
        <v>347</v>
      </c>
      <c r="AT129" s="186" t="s">
        <v>420</v>
      </c>
      <c r="AU129" s="186" t="s">
        <v>85</v>
      </c>
      <c r="AY129" s="16" t="s">
        <v>153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83</v>
      </c>
      <c r="BK129" s="187">
        <f>ROUND(I129*H129,2)</f>
        <v>0</v>
      </c>
      <c r="BL129" s="16" t="s">
        <v>94</v>
      </c>
      <c r="BM129" s="186" t="s">
        <v>2361</v>
      </c>
    </row>
    <row r="130" s="13" customFormat="1">
      <c r="A130" s="13"/>
      <c r="B130" s="195"/>
      <c r="C130" s="13"/>
      <c r="D130" s="196" t="s">
        <v>201</v>
      </c>
      <c r="E130" s="13"/>
      <c r="F130" s="198" t="s">
        <v>1615</v>
      </c>
      <c r="G130" s="13"/>
      <c r="H130" s="199">
        <v>31.5</v>
      </c>
      <c r="I130" s="200"/>
      <c r="J130" s="13"/>
      <c r="K130" s="13"/>
      <c r="L130" s="195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7" t="s">
        <v>201</v>
      </c>
      <c r="AU130" s="197" t="s">
        <v>85</v>
      </c>
      <c r="AV130" s="13" t="s">
        <v>85</v>
      </c>
      <c r="AW130" s="13" t="s">
        <v>3</v>
      </c>
      <c r="AX130" s="13" t="s">
        <v>83</v>
      </c>
      <c r="AY130" s="197" t="s">
        <v>153</v>
      </c>
    </row>
    <row r="131" s="2" customFormat="1" ht="24.15" customHeight="1">
      <c r="A131" s="35"/>
      <c r="B131" s="174"/>
      <c r="C131" s="175" t="s">
        <v>169</v>
      </c>
      <c r="D131" s="175" t="s">
        <v>154</v>
      </c>
      <c r="E131" s="176" t="s">
        <v>950</v>
      </c>
      <c r="F131" s="177" t="s">
        <v>951</v>
      </c>
      <c r="G131" s="178" t="s">
        <v>831</v>
      </c>
      <c r="H131" s="214"/>
      <c r="I131" s="180"/>
      <c r="J131" s="181">
        <f>ROUND(I131*H131,2)</f>
        <v>0</v>
      </c>
      <c r="K131" s="177" t="s">
        <v>173</v>
      </c>
      <c r="L131" s="36"/>
      <c r="M131" s="182" t="s">
        <v>1</v>
      </c>
      <c r="N131" s="183" t="s">
        <v>41</v>
      </c>
      <c r="O131" s="74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6" t="s">
        <v>94</v>
      </c>
      <c r="AT131" s="186" t="s">
        <v>154</v>
      </c>
      <c r="AU131" s="186" t="s">
        <v>85</v>
      </c>
      <c r="AY131" s="16" t="s">
        <v>153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6" t="s">
        <v>83</v>
      </c>
      <c r="BK131" s="187">
        <f>ROUND(I131*H131,2)</f>
        <v>0</v>
      </c>
      <c r="BL131" s="16" t="s">
        <v>94</v>
      </c>
      <c r="BM131" s="186" t="s">
        <v>2362</v>
      </c>
    </row>
    <row r="132" s="12" customFormat="1" ht="22.8" customHeight="1">
      <c r="A132" s="12"/>
      <c r="B132" s="163"/>
      <c r="C132" s="12"/>
      <c r="D132" s="164" t="s">
        <v>75</v>
      </c>
      <c r="E132" s="188" t="s">
        <v>1635</v>
      </c>
      <c r="F132" s="188" t="s">
        <v>1636</v>
      </c>
      <c r="G132" s="12"/>
      <c r="H132" s="12"/>
      <c r="I132" s="166"/>
      <c r="J132" s="189">
        <f>BK132</f>
        <v>0</v>
      </c>
      <c r="K132" s="12"/>
      <c r="L132" s="163"/>
      <c r="M132" s="168"/>
      <c r="N132" s="169"/>
      <c r="O132" s="169"/>
      <c r="P132" s="170">
        <f>SUM(P133:P137)</f>
        <v>0</v>
      </c>
      <c r="Q132" s="169"/>
      <c r="R132" s="170">
        <f>SUM(R133:R137)</f>
        <v>0.025819999999999999</v>
      </c>
      <c r="S132" s="169"/>
      <c r="T132" s="171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4" t="s">
        <v>85</v>
      </c>
      <c r="AT132" s="172" t="s">
        <v>75</v>
      </c>
      <c r="AU132" s="172" t="s">
        <v>83</v>
      </c>
      <c r="AY132" s="164" t="s">
        <v>153</v>
      </c>
      <c r="BK132" s="173">
        <f>SUM(BK133:BK137)</f>
        <v>0</v>
      </c>
    </row>
    <row r="133" s="2" customFormat="1" ht="24.15" customHeight="1">
      <c r="A133" s="35"/>
      <c r="B133" s="174"/>
      <c r="C133" s="175" t="s">
        <v>152</v>
      </c>
      <c r="D133" s="175" t="s">
        <v>154</v>
      </c>
      <c r="E133" s="176" t="s">
        <v>1640</v>
      </c>
      <c r="F133" s="177" t="s">
        <v>1641</v>
      </c>
      <c r="G133" s="178" t="s">
        <v>322</v>
      </c>
      <c r="H133" s="179">
        <v>30</v>
      </c>
      <c r="I133" s="180"/>
      <c r="J133" s="181">
        <f>ROUND(I133*H133,2)</f>
        <v>0</v>
      </c>
      <c r="K133" s="177" t="s">
        <v>173</v>
      </c>
      <c r="L133" s="36"/>
      <c r="M133" s="182" t="s">
        <v>1</v>
      </c>
      <c r="N133" s="183" t="s">
        <v>41</v>
      </c>
      <c r="O133" s="74"/>
      <c r="P133" s="184">
        <f>O133*H133</f>
        <v>0</v>
      </c>
      <c r="Q133" s="184">
        <v>0.00072999999999999996</v>
      </c>
      <c r="R133" s="184">
        <f>Q133*H133</f>
        <v>0.021899999999999999</v>
      </c>
      <c r="S133" s="184">
        <v>0</v>
      </c>
      <c r="T133" s="18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6" t="s">
        <v>94</v>
      </c>
      <c r="AT133" s="186" t="s">
        <v>154</v>
      </c>
      <c r="AU133" s="186" t="s">
        <v>85</v>
      </c>
      <c r="AY133" s="16" t="s">
        <v>153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83</v>
      </c>
      <c r="BK133" s="187">
        <f>ROUND(I133*H133,2)</f>
        <v>0</v>
      </c>
      <c r="BL133" s="16" t="s">
        <v>94</v>
      </c>
      <c r="BM133" s="186" t="s">
        <v>2363</v>
      </c>
    </row>
    <row r="134" s="2" customFormat="1" ht="16.5" customHeight="1">
      <c r="A134" s="35"/>
      <c r="B134" s="174"/>
      <c r="C134" s="175" t="s">
        <v>166</v>
      </c>
      <c r="D134" s="175" t="s">
        <v>154</v>
      </c>
      <c r="E134" s="176" t="s">
        <v>1649</v>
      </c>
      <c r="F134" s="177" t="s">
        <v>1650</v>
      </c>
      <c r="G134" s="178" t="s">
        <v>322</v>
      </c>
      <c r="H134" s="179">
        <v>30</v>
      </c>
      <c r="I134" s="180"/>
      <c r="J134" s="181">
        <f>ROUND(I134*H134,2)</f>
        <v>0</v>
      </c>
      <c r="K134" s="177" t="s">
        <v>173</v>
      </c>
      <c r="L134" s="36"/>
      <c r="M134" s="182" t="s">
        <v>1</v>
      </c>
      <c r="N134" s="183" t="s">
        <v>41</v>
      </c>
      <c r="O134" s="74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6" t="s">
        <v>94</v>
      </c>
      <c r="AT134" s="186" t="s">
        <v>154</v>
      </c>
      <c r="AU134" s="186" t="s">
        <v>85</v>
      </c>
      <c r="AY134" s="16" t="s">
        <v>153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6" t="s">
        <v>83</v>
      </c>
      <c r="BK134" s="187">
        <f>ROUND(I134*H134,2)</f>
        <v>0</v>
      </c>
      <c r="BL134" s="16" t="s">
        <v>94</v>
      </c>
      <c r="BM134" s="186" t="s">
        <v>2364</v>
      </c>
    </row>
    <row r="135" s="2" customFormat="1" ht="16.5" customHeight="1">
      <c r="A135" s="35"/>
      <c r="B135" s="174"/>
      <c r="C135" s="175" t="s">
        <v>225</v>
      </c>
      <c r="D135" s="175" t="s">
        <v>154</v>
      </c>
      <c r="E135" s="176" t="s">
        <v>1652</v>
      </c>
      <c r="F135" s="177" t="s">
        <v>1653</v>
      </c>
      <c r="G135" s="178" t="s">
        <v>322</v>
      </c>
      <c r="H135" s="179">
        <v>1170</v>
      </c>
      <c r="I135" s="180"/>
      <c r="J135" s="181">
        <f>ROUND(I135*H135,2)</f>
        <v>0</v>
      </c>
      <c r="K135" s="177" t="s">
        <v>173</v>
      </c>
      <c r="L135" s="36"/>
      <c r="M135" s="182" t="s">
        <v>1</v>
      </c>
      <c r="N135" s="183" t="s">
        <v>41</v>
      </c>
      <c r="O135" s="74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6" t="s">
        <v>94</v>
      </c>
      <c r="AT135" s="186" t="s">
        <v>154</v>
      </c>
      <c r="AU135" s="186" t="s">
        <v>85</v>
      </c>
      <c r="AY135" s="16" t="s">
        <v>153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6" t="s">
        <v>83</v>
      </c>
      <c r="BK135" s="187">
        <f>ROUND(I135*H135,2)</f>
        <v>0</v>
      </c>
      <c r="BL135" s="16" t="s">
        <v>94</v>
      </c>
      <c r="BM135" s="186" t="s">
        <v>2365</v>
      </c>
    </row>
    <row r="136" s="2" customFormat="1" ht="33" customHeight="1">
      <c r="A136" s="35"/>
      <c r="B136" s="174"/>
      <c r="C136" s="175" t="s">
        <v>230</v>
      </c>
      <c r="D136" s="175" t="s">
        <v>154</v>
      </c>
      <c r="E136" s="176" t="s">
        <v>1655</v>
      </c>
      <c r="F136" s="177" t="s">
        <v>1656</v>
      </c>
      <c r="G136" s="178" t="s">
        <v>322</v>
      </c>
      <c r="H136" s="179">
        <v>98</v>
      </c>
      <c r="I136" s="180"/>
      <c r="J136" s="181">
        <f>ROUND(I136*H136,2)</f>
        <v>0</v>
      </c>
      <c r="K136" s="177" t="s">
        <v>173</v>
      </c>
      <c r="L136" s="36"/>
      <c r="M136" s="182" t="s">
        <v>1</v>
      </c>
      <c r="N136" s="183" t="s">
        <v>41</v>
      </c>
      <c r="O136" s="74"/>
      <c r="P136" s="184">
        <f>O136*H136</f>
        <v>0</v>
      </c>
      <c r="Q136" s="184">
        <v>4.0000000000000003E-05</v>
      </c>
      <c r="R136" s="184">
        <f>Q136*H136</f>
        <v>0.0039200000000000007</v>
      </c>
      <c r="S136" s="184">
        <v>0</v>
      </c>
      <c r="T136" s="18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6" t="s">
        <v>94</v>
      </c>
      <c r="AT136" s="186" t="s">
        <v>154</v>
      </c>
      <c r="AU136" s="186" t="s">
        <v>85</v>
      </c>
      <c r="AY136" s="16" t="s">
        <v>153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6" t="s">
        <v>83</v>
      </c>
      <c r="BK136" s="187">
        <f>ROUND(I136*H136,2)</f>
        <v>0</v>
      </c>
      <c r="BL136" s="16" t="s">
        <v>94</v>
      </c>
      <c r="BM136" s="186" t="s">
        <v>2366</v>
      </c>
    </row>
    <row r="137" s="2" customFormat="1" ht="24.15" customHeight="1">
      <c r="A137" s="35"/>
      <c r="B137" s="174"/>
      <c r="C137" s="175" t="s">
        <v>235</v>
      </c>
      <c r="D137" s="175" t="s">
        <v>154</v>
      </c>
      <c r="E137" s="176" t="s">
        <v>1658</v>
      </c>
      <c r="F137" s="177" t="s">
        <v>1659</v>
      </c>
      <c r="G137" s="178" t="s">
        <v>831</v>
      </c>
      <c r="H137" s="214"/>
      <c r="I137" s="180"/>
      <c r="J137" s="181">
        <f>ROUND(I137*H137,2)</f>
        <v>0</v>
      </c>
      <c r="K137" s="177" t="s">
        <v>173</v>
      </c>
      <c r="L137" s="36"/>
      <c r="M137" s="182" t="s">
        <v>1</v>
      </c>
      <c r="N137" s="183" t="s">
        <v>41</v>
      </c>
      <c r="O137" s="74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6" t="s">
        <v>94</v>
      </c>
      <c r="AT137" s="186" t="s">
        <v>154</v>
      </c>
      <c r="AU137" s="186" t="s">
        <v>85</v>
      </c>
      <c r="AY137" s="16" t="s">
        <v>153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6" t="s">
        <v>83</v>
      </c>
      <c r="BK137" s="187">
        <f>ROUND(I137*H137,2)</f>
        <v>0</v>
      </c>
      <c r="BL137" s="16" t="s">
        <v>94</v>
      </c>
      <c r="BM137" s="186" t="s">
        <v>2367</v>
      </c>
    </row>
    <row r="138" s="12" customFormat="1" ht="22.8" customHeight="1">
      <c r="A138" s="12"/>
      <c r="B138" s="163"/>
      <c r="C138" s="12"/>
      <c r="D138" s="164" t="s">
        <v>75</v>
      </c>
      <c r="E138" s="188" t="s">
        <v>1690</v>
      </c>
      <c r="F138" s="188" t="s">
        <v>1691</v>
      </c>
      <c r="G138" s="12"/>
      <c r="H138" s="12"/>
      <c r="I138" s="166"/>
      <c r="J138" s="189">
        <f>BK138</f>
        <v>0</v>
      </c>
      <c r="K138" s="12"/>
      <c r="L138" s="163"/>
      <c r="M138" s="168"/>
      <c r="N138" s="169"/>
      <c r="O138" s="169"/>
      <c r="P138" s="170">
        <f>SUM(P139:P156)</f>
        <v>0</v>
      </c>
      <c r="Q138" s="169"/>
      <c r="R138" s="170">
        <f>SUM(R139:R156)</f>
        <v>0.87094000000000005</v>
      </c>
      <c r="S138" s="169"/>
      <c r="T138" s="171">
        <f>SUM(T139:T156)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4" t="s">
        <v>85</v>
      </c>
      <c r="AT138" s="172" t="s">
        <v>75</v>
      </c>
      <c r="AU138" s="172" t="s">
        <v>83</v>
      </c>
      <c r="AY138" s="164" t="s">
        <v>153</v>
      </c>
      <c r="BK138" s="173">
        <f>SUM(BK139:BK156)</f>
        <v>0</v>
      </c>
    </row>
    <row r="139" s="2" customFormat="1" ht="37.8" customHeight="1">
      <c r="A139" s="35"/>
      <c r="B139" s="174"/>
      <c r="C139" s="175" t="s">
        <v>204</v>
      </c>
      <c r="D139" s="175" t="s">
        <v>154</v>
      </c>
      <c r="E139" s="176" t="s">
        <v>1692</v>
      </c>
      <c r="F139" s="177" t="s">
        <v>1693</v>
      </c>
      <c r="G139" s="178" t="s">
        <v>208</v>
      </c>
      <c r="H139" s="179">
        <v>182.5</v>
      </c>
      <c r="I139" s="180"/>
      <c r="J139" s="181">
        <f>ROUND(I139*H139,2)</f>
        <v>0</v>
      </c>
      <c r="K139" s="177" t="s">
        <v>173</v>
      </c>
      <c r="L139" s="36"/>
      <c r="M139" s="182" t="s">
        <v>1</v>
      </c>
      <c r="N139" s="183" t="s">
        <v>41</v>
      </c>
      <c r="O139" s="74"/>
      <c r="P139" s="184">
        <f>O139*H139</f>
        <v>0</v>
      </c>
      <c r="Q139" s="184">
        <v>0.00174</v>
      </c>
      <c r="R139" s="184">
        <f>Q139*H139</f>
        <v>0.31755</v>
      </c>
      <c r="S139" s="184">
        <v>0</v>
      </c>
      <c r="T139" s="18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6" t="s">
        <v>94</v>
      </c>
      <c r="AT139" s="186" t="s">
        <v>154</v>
      </c>
      <c r="AU139" s="186" t="s">
        <v>85</v>
      </c>
      <c r="AY139" s="16" t="s">
        <v>153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6" t="s">
        <v>83</v>
      </c>
      <c r="BK139" s="187">
        <f>ROUND(I139*H139,2)</f>
        <v>0</v>
      </c>
      <c r="BL139" s="16" t="s">
        <v>94</v>
      </c>
      <c r="BM139" s="186" t="s">
        <v>2368</v>
      </c>
    </row>
    <row r="140" s="13" customFormat="1">
      <c r="A140" s="13"/>
      <c r="B140" s="195"/>
      <c r="C140" s="13"/>
      <c r="D140" s="196" t="s">
        <v>201</v>
      </c>
      <c r="E140" s="197" t="s">
        <v>1</v>
      </c>
      <c r="F140" s="198" t="s">
        <v>2369</v>
      </c>
      <c r="G140" s="13"/>
      <c r="H140" s="199">
        <v>90.700000000000003</v>
      </c>
      <c r="I140" s="200"/>
      <c r="J140" s="13"/>
      <c r="K140" s="13"/>
      <c r="L140" s="195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7" t="s">
        <v>201</v>
      </c>
      <c r="AU140" s="197" t="s">
        <v>85</v>
      </c>
      <c r="AV140" s="13" t="s">
        <v>85</v>
      </c>
      <c r="AW140" s="13" t="s">
        <v>32</v>
      </c>
      <c r="AX140" s="13" t="s">
        <v>76</v>
      </c>
      <c r="AY140" s="197" t="s">
        <v>153</v>
      </c>
    </row>
    <row r="141" s="13" customFormat="1">
      <c r="A141" s="13"/>
      <c r="B141" s="195"/>
      <c r="C141" s="13"/>
      <c r="D141" s="196" t="s">
        <v>201</v>
      </c>
      <c r="E141" s="197" t="s">
        <v>1</v>
      </c>
      <c r="F141" s="198" t="s">
        <v>2370</v>
      </c>
      <c r="G141" s="13"/>
      <c r="H141" s="199">
        <v>91.799999999999997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201</v>
      </c>
      <c r="AU141" s="197" t="s">
        <v>85</v>
      </c>
      <c r="AV141" s="13" t="s">
        <v>85</v>
      </c>
      <c r="AW141" s="13" t="s">
        <v>32</v>
      </c>
      <c r="AX141" s="13" t="s">
        <v>76</v>
      </c>
      <c r="AY141" s="197" t="s">
        <v>153</v>
      </c>
    </row>
    <row r="142" s="2" customFormat="1" ht="24.15" customHeight="1">
      <c r="A142" s="35"/>
      <c r="B142" s="174"/>
      <c r="C142" s="175" t="s">
        <v>88</v>
      </c>
      <c r="D142" s="175" t="s">
        <v>154</v>
      </c>
      <c r="E142" s="176" t="s">
        <v>1697</v>
      </c>
      <c r="F142" s="177" t="s">
        <v>1698</v>
      </c>
      <c r="G142" s="178" t="s">
        <v>322</v>
      </c>
      <c r="H142" s="179">
        <v>1170</v>
      </c>
      <c r="I142" s="180"/>
      <c r="J142" s="181">
        <f>ROUND(I142*H142,2)</f>
        <v>0</v>
      </c>
      <c r="K142" s="177" t="s">
        <v>173</v>
      </c>
      <c r="L142" s="36"/>
      <c r="M142" s="182" t="s">
        <v>1</v>
      </c>
      <c r="N142" s="183" t="s">
        <v>41</v>
      </c>
      <c r="O142" s="74"/>
      <c r="P142" s="184">
        <f>O142*H142</f>
        <v>0</v>
      </c>
      <c r="Q142" s="184">
        <v>0.00011</v>
      </c>
      <c r="R142" s="184">
        <f>Q142*H142</f>
        <v>0.12870000000000001</v>
      </c>
      <c r="S142" s="184">
        <v>0</v>
      </c>
      <c r="T142" s="18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6" t="s">
        <v>94</v>
      </c>
      <c r="AT142" s="186" t="s">
        <v>154</v>
      </c>
      <c r="AU142" s="186" t="s">
        <v>85</v>
      </c>
      <c r="AY142" s="16" t="s">
        <v>153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6" t="s">
        <v>83</v>
      </c>
      <c r="BK142" s="187">
        <f>ROUND(I142*H142,2)</f>
        <v>0</v>
      </c>
      <c r="BL142" s="16" t="s">
        <v>94</v>
      </c>
      <c r="BM142" s="186" t="s">
        <v>2371</v>
      </c>
    </row>
    <row r="143" s="13" customFormat="1">
      <c r="A143" s="13"/>
      <c r="B143" s="195"/>
      <c r="C143" s="13"/>
      <c r="D143" s="196" t="s">
        <v>201</v>
      </c>
      <c r="E143" s="197" t="s">
        <v>1</v>
      </c>
      <c r="F143" s="198" t="s">
        <v>2372</v>
      </c>
      <c r="G143" s="13"/>
      <c r="H143" s="199">
        <v>750</v>
      </c>
      <c r="I143" s="200"/>
      <c r="J143" s="13"/>
      <c r="K143" s="13"/>
      <c r="L143" s="195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7" t="s">
        <v>201</v>
      </c>
      <c r="AU143" s="197" t="s">
        <v>85</v>
      </c>
      <c r="AV143" s="13" t="s">
        <v>85</v>
      </c>
      <c r="AW143" s="13" t="s">
        <v>32</v>
      </c>
      <c r="AX143" s="13" t="s">
        <v>76</v>
      </c>
      <c r="AY143" s="197" t="s">
        <v>153</v>
      </c>
    </row>
    <row r="144" s="13" customFormat="1">
      <c r="A144" s="13"/>
      <c r="B144" s="195"/>
      <c r="C144" s="13"/>
      <c r="D144" s="196" t="s">
        <v>201</v>
      </c>
      <c r="E144" s="197" t="s">
        <v>1</v>
      </c>
      <c r="F144" s="198" t="s">
        <v>2373</v>
      </c>
      <c r="G144" s="13"/>
      <c r="H144" s="199">
        <v>420</v>
      </c>
      <c r="I144" s="200"/>
      <c r="J144" s="13"/>
      <c r="K144" s="13"/>
      <c r="L144" s="195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201</v>
      </c>
      <c r="AU144" s="197" t="s">
        <v>85</v>
      </c>
      <c r="AV144" s="13" t="s">
        <v>85</v>
      </c>
      <c r="AW144" s="13" t="s">
        <v>32</v>
      </c>
      <c r="AX144" s="13" t="s">
        <v>76</v>
      </c>
      <c r="AY144" s="197" t="s">
        <v>153</v>
      </c>
    </row>
    <row r="145" s="2" customFormat="1" ht="16.5" customHeight="1">
      <c r="A145" s="35"/>
      <c r="B145" s="174"/>
      <c r="C145" s="175" t="s">
        <v>250</v>
      </c>
      <c r="D145" s="175" t="s">
        <v>154</v>
      </c>
      <c r="E145" s="176" t="s">
        <v>1702</v>
      </c>
      <c r="F145" s="177" t="s">
        <v>1703</v>
      </c>
      <c r="G145" s="178" t="s">
        <v>208</v>
      </c>
      <c r="H145" s="179">
        <v>182.5</v>
      </c>
      <c r="I145" s="180"/>
      <c r="J145" s="181">
        <f>ROUND(I145*H145,2)</f>
        <v>0</v>
      </c>
      <c r="K145" s="177" t="s">
        <v>173</v>
      </c>
      <c r="L145" s="36"/>
      <c r="M145" s="182" t="s">
        <v>1</v>
      </c>
      <c r="N145" s="183" t="s">
        <v>41</v>
      </c>
      <c r="O145" s="74"/>
      <c r="P145" s="184">
        <f>O145*H145</f>
        <v>0</v>
      </c>
      <c r="Q145" s="184">
        <v>0.0013699999999999999</v>
      </c>
      <c r="R145" s="184">
        <f>Q145*H145</f>
        <v>0.250025</v>
      </c>
      <c r="S145" s="184">
        <v>0</v>
      </c>
      <c r="T145" s="18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6" t="s">
        <v>94</v>
      </c>
      <c r="AT145" s="186" t="s">
        <v>154</v>
      </c>
      <c r="AU145" s="186" t="s">
        <v>85</v>
      </c>
      <c r="AY145" s="16" t="s">
        <v>153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6" t="s">
        <v>83</v>
      </c>
      <c r="BK145" s="187">
        <f>ROUND(I145*H145,2)</f>
        <v>0</v>
      </c>
      <c r="BL145" s="16" t="s">
        <v>94</v>
      </c>
      <c r="BM145" s="186" t="s">
        <v>2374</v>
      </c>
    </row>
    <row r="146" s="2" customFormat="1" ht="21.75" customHeight="1">
      <c r="A146" s="35"/>
      <c r="B146" s="174"/>
      <c r="C146" s="175" t="s">
        <v>255</v>
      </c>
      <c r="D146" s="175" t="s">
        <v>154</v>
      </c>
      <c r="E146" s="176" t="s">
        <v>1705</v>
      </c>
      <c r="F146" s="177" t="s">
        <v>1706</v>
      </c>
      <c r="G146" s="178" t="s">
        <v>172</v>
      </c>
      <c r="H146" s="179">
        <v>650</v>
      </c>
      <c r="I146" s="180"/>
      <c r="J146" s="181">
        <f>ROUND(I146*H146,2)</f>
        <v>0</v>
      </c>
      <c r="K146" s="177" t="s">
        <v>173</v>
      </c>
      <c r="L146" s="36"/>
      <c r="M146" s="182" t="s">
        <v>1</v>
      </c>
      <c r="N146" s="183" t="s">
        <v>41</v>
      </c>
      <c r="O146" s="74"/>
      <c r="P146" s="184">
        <f>O146*H146</f>
        <v>0</v>
      </c>
      <c r="Q146" s="184">
        <v>0.00013999999999999999</v>
      </c>
      <c r="R146" s="184">
        <f>Q146*H146</f>
        <v>0.090999999999999998</v>
      </c>
      <c r="S146" s="184">
        <v>0</v>
      </c>
      <c r="T146" s="18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6" t="s">
        <v>94</v>
      </c>
      <c r="AT146" s="186" t="s">
        <v>154</v>
      </c>
      <c r="AU146" s="186" t="s">
        <v>85</v>
      </c>
      <c r="AY146" s="16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6" t="s">
        <v>83</v>
      </c>
      <c r="BK146" s="187">
        <f>ROUND(I146*H146,2)</f>
        <v>0</v>
      </c>
      <c r="BL146" s="16" t="s">
        <v>94</v>
      </c>
      <c r="BM146" s="186" t="s">
        <v>2375</v>
      </c>
    </row>
    <row r="147" s="2" customFormat="1" ht="16.5" customHeight="1">
      <c r="A147" s="35"/>
      <c r="B147" s="174"/>
      <c r="C147" s="175" t="s">
        <v>259</v>
      </c>
      <c r="D147" s="175" t="s">
        <v>154</v>
      </c>
      <c r="E147" s="176" t="s">
        <v>1708</v>
      </c>
      <c r="F147" s="177" t="s">
        <v>1709</v>
      </c>
      <c r="G147" s="178" t="s">
        <v>208</v>
      </c>
      <c r="H147" s="179">
        <v>182.5</v>
      </c>
      <c r="I147" s="180"/>
      <c r="J147" s="181">
        <f>ROUND(I147*H147,2)</f>
        <v>0</v>
      </c>
      <c r="K147" s="177" t="s">
        <v>173</v>
      </c>
      <c r="L147" s="36"/>
      <c r="M147" s="182" t="s">
        <v>1</v>
      </c>
      <c r="N147" s="183" t="s">
        <v>41</v>
      </c>
      <c r="O147" s="74"/>
      <c r="P147" s="184">
        <f>O147*H147</f>
        <v>0</v>
      </c>
      <c r="Q147" s="184">
        <v>0.00025000000000000001</v>
      </c>
      <c r="R147" s="184">
        <f>Q147*H147</f>
        <v>0.045624999999999999</v>
      </c>
      <c r="S147" s="184">
        <v>0</v>
      </c>
      <c r="T147" s="18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6" t="s">
        <v>94</v>
      </c>
      <c r="AT147" s="186" t="s">
        <v>154</v>
      </c>
      <c r="AU147" s="186" t="s">
        <v>85</v>
      </c>
      <c r="AY147" s="16" t="s">
        <v>153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6" t="s">
        <v>83</v>
      </c>
      <c r="BK147" s="187">
        <f>ROUND(I147*H147,2)</f>
        <v>0</v>
      </c>
      <c r="BL147" s="16" t="s">
        <v>94</v>
      </c>
      <c r="BM147" s="186" t="s">
        <v>2376</v>
      </c>
    </row>
    <row r="148" s="2" customFormat="1" ht="24.15" customHeight="1">
      <c r="A148" s="35"/>
      <c r="B148" s="174"/>
      <c r="C148" s="175" t="s">
        <v>263</v>
      </c>
      <c r="D148" s="175" t="s">
        <v>154</v>
      </c>
      <c r="E148" s="176" t="s">
        <v>1711</v>
      </c>
      <c r="F148" s="177" t="s">
        <v>1712</v>
      </c>
      <c r="G148" s="178" t="s">
        <v>322</v>
      </c>
      <c r="H148" s="179">
        <v>108</v>
      </c>
      <c r="I148" s="180"/>
      <c r="J148" s="181">
        <f>ROUND(I148*H148,2)</f>
        <v>0</v>
      </c>
      <c r="K148" s="177" t="s">
        <v>173</v>
      </c>
      <c r="L148" s="36"/>
      <c r="M148" s="182" t="s">
        <v>1</v>
      </c>
      <c r="N148" s="183" t="s">
        <v>41</v>
      </c>
      <c r="O148" s="74"/>
      <c r="P148" s="184">
        <f>O148*H148</f>
        <v>0</v>
      </c>
      <c r="Q148" s="184">
        <v>6.0000000000000002E-05</v>
      </c>
      <c r="R148" s="184">
        <f>Q148*H148</f>
        <v>0.0064800000000000005</v>
      </c>
      <c r="S148" s="184">
        <v>0</v>
      </c>
      <c r="T148" s="18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94</v>
      </c>
      <c r="AT148" s="186" t="s">
        <v>154</v>
      </c>
      <c r="AU148" s="186" t="s">
        <v>85</v>
      </c>
      <c r="AY148" s="16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83</v>
      </c>
      <c r="BK148" s="187">
        <f>ROUND(I148*H148,2)</f>
        <v>0</v>
      </c>
      <c r="BL148" s="16" t="s">
        <v>94</v>
      </c>
      <c r="BM148" s="186" t="s">
        <v>2377</v>
      </c>
    </row>
    <row r="149" s="2" customFormat="1" ht="24.15" customHeight="1">
      <c r="A149" s="35"/>
      <c r="B149" s="174"/>
      <c r="C149" s="175" t="s">
        <v>8</v>
      </c>
      <c r="D149" s="175" t="s">
        <v>154</v>
      </c>
      <c r="E149" s="176" t="s">
        <v>2378</v>
      </c>
      <c r="F149" s="177" t="s">
        <v>2379</v>
      </c>
      <c r="G149" s="178" t="s">
        <v>172</v>
      </c>
      <c r="H149" s="179">
        <v>1</v>
      </c>
      <c r="I149" s="180"/>
      <c r="J149" s="181">
        <f>ROUND(I149*H149,2)</f>
        <v>0</v>
      </c>
      <c r="K149" s="177" t="s">
        <v>173</v>
      </c>
      <c r="L149" s="36"/>
      <c r="M149" s="182" t="s">
        <v>1</v>
      </c>
      <c r="N149" s="183" t="s">
        <v>41</v>
      </c>
      <c r="O149" s="74"/>
      <c r="P149" s="184">
        <f>O149*H149</f>
        <v>0</v>
      </c>
      <c r="Q149" s="184">
        <v>0.0026199999999999999</v>
      </c>
      <c r="R149" s="184">
        <f>Q149*H149</f>
        <v>0.0026199999999999999</v>
      </c>
      <c r="S149" s="184">
        <v>0</v>
      </c>
      <c r="T149" s="18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6" t="s">
        <v>94</v>
      </c>
      <c r="AT149" s="186" t="s">
        <v>154</v>
      </c>
      <c r="AU149" s="186" t="s">
        <v>85</v>
      </c>
      <c r="AY149" s="16" t="s">
        <v>153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6" t="s">
        <v>83</v>
      </c>
      <c r="BK149" s="187">
        <f>ROUND(I149*H149,2)</f>
        <v>0</v>
      </c>
      <c r="BL149" s="16" t="s">
        <v>94</v>
      </c>
      <c r="BM149" s="186" t="s">
        <v>2380</v>
      </c>
    </row>
    <row r="150" s="2" customFormat="1" ht="24.15" customHeight="1">
      <c r="A150" s="35"/>
      <c r="B150" s="174"/>
      <c r="C150" s="175" t="s">
        <v>94</v>
      </c>
      <c r="D150" s="175" t="s">
        <v>154</v>
      </c>
      <c r="E150" s="176" t="s">
        <v>2381</v>
      </c>
      <c r="F150" s="177" t="s">
        <v>2382</v>
      </c>
      <c r="G150" s="178" t="s">
        <v>172</v>
      </c>
      <c r="H150" s="179">
        <v>1</v>
      </c>
      <c r="I150" s="180"/>
      <c r="J150" s="181">
        <f>ROUND(I150*H150,2)</f>
        <v>0</v>
      </c>
      <c r="K150" s="177" t="s">
        <v>173</v>
      </c>
      <c r="L150" s="36"/>
      <c r="M150" s="182" t="s">
        <v>1</v>
      </c>
      <c r="N150" s="183" t="s">
        <v>41</v>
      </c>
      <c r="O150" s="74"/>
      <c r="P150" s="184">
        <f>O150*H150</f>
        <v>0</v>
      </c>
      <c r="Q150" s="184">
        <v>0.0048999999999999998</v>
      </c>
      <c r="R150" s="184">
        <f>Q150*H150</f>
        <v>0.0048999999999999998</v>
      </c>
      <c r="S150" s="184">
        <v>0</v>
      </c>
      <c r="T150" s="18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6" t="s">
        <v>94</v>
      </c>
      <c r="AT150" s="186" t="s">
        <v>154</v>
      </c>
      <c r="AU150" s="186" t="s">
        <v>85</v>
      </c>
      <c r="AY150" s="16" t="s">
        <v>153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6" t="s">
        <v>83</v>
      </c>
      <c r="BK150" s="187">
        <f>ROUND(I150*H150,2)</f>
        <v>0</v>
      </c>
      <c r="BL150" s="16" t="s">
        <v>94</v>
      </c>
      <c r="BM150" s="186" t="s">
        <v>2383</v>
      </c>
    </row>
    <row r="151" s="2" customFormat="1" ht="24.15" customHeight="1">
      <c r="A151" s="35"/>
      <c r="B151" s="174"/>
      <c r="C151" s="175" t="s">
        <v>97</v>
      </c>
      <c r="D151" s="175" t="s">
        <v>154</v>
      </c>
      <c r="E151" s="176" t="s">
        <v>2384</v>
      </c>
      <c r="F151" s="177" t="s">
        <v>2385</v>
      </c>
      <c r="G151" s="178" t="s">
        <v>172</v>
      </c>
      <c r="H151" s="179">
        <v>1</v>
      </c>
      <c r="I151" s="180"/>
      <c r="J151" s="181">
        <f>ROUND(I151*H151,2)</f>
        <v>0</v>
      </c>
      <c r="K151" s="177" t="s">
        <v>173</v>
      </c>
      <c r="L151" s="36"/>
      <c r="M151" s="182" t="s">
        <v>1</v>
      </c>
      <c r="N151" s="183" t="s">
        <v>41</v>
      </c>
      <c r="O151" s="74"/>
      <c r="P151" s="184">
        <f>O151*H151</f>
        <v>0</v>
      </c>
      <c r="Q151" s="184">
        <v>0.0091000000000000004</v>
      </c>
      <c r="R151" s="184">
        <f>Q151*H151</f>
        <v>0.0091000000000000004</v>
      </c>
      <c r="S151" s="184">
        <v>0</v>
      </c>
      <c r="T151" s="18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6" t="s">
        <v>94</v>
      </c>
      <c r="AT151" s="186" t="s">
        <v>154</v>
      </c>
      <c r="AU151" s="186" t="s">
        <v>85</v>
      </c>
      <c r="AY151" s="16" t="s">
        <v>153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6" t="s">
        <v>83</v>
      </c>
      <c r="BK151" s="187">
        <f>ROUND(I151*H151,2)</f>
        <v>0</v>
      </c>
      <c r="BL151" s="16" t="s">
        <v>94</v>
      </c>
      <c r="BM151" s="186" t="s">
        <v>2386</v>
      </c>
    </row>
    <row r="152" s="2" customFormat="1" ht="24.15" customHeight="1">
      <c r="A152" s="35"/>
      <c r="B152" s="174"/>
      <c r="C152" s="175" t="s">
        <v>100</v>
      </c>
      <c r="D152" s="175" t="s">
        <v>154</v>
      </c>
      <c r="E152" s="176" t="s">
        <v>2387</v>
      </c>
      <c r="F152" s="177" t="s">
        <v>2388</v>
      </c>
      <c r="G152" s="178" t="s">
        <v>172</v>
      </c>
      <c r="H152" s="179">
        <v>1</v>
      </c>
      <c r="I152" s="180"/>
      <c r="J152" s="181">
        <f>ROUND(I152*H152,2)</f>
        <v>0</v>
      </c>
      <c r="K152" s="177" t="s">
        <v>173</v>
      </c>
      <c r="L152" s="36"/>
      <c r="M152" s="182" t="s">
        <v>1</v>
      </c>
      <c r="N152" s="183" t="s">
        <v>41</v>
      </c>
      <c r="O152" s="74"/>
      <c r="P152" s="184">
        <f>O152*H152</f>
        <v>0</v>
      </c>
      <c r="Q152" s="184">
        <v>0.0132</v>
      </c>
      <c r="R152" s="184">
        <f>Q152*H152</f>
        <v>0.0132</v>
      </c>
      <c r="S152" s="184">
        <v>0</v>
      </c>
      <c r="T152" s="18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6" t="s">
        <v>94</v>
      </c>
      <c r="AT152" s="186" t="s">
        <v>154</v>
      </c>
      <c r="AU152" s="186" t="s">
        <v>85</v>
      </c>
      <c r="AY152" s="16" t="s">
        <v>153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6" t="s">
        <v>83</v>
      </c>
      <c r="BK152" s="187">
        <f>ROUND(I152*H152,2)</f>
        <v>0</v>
      </c>
      <c r="BL152" s="16" t="s">
        <v>94</v>
      </c>
      <c r="BM152" s="186" t="s">
        <v>2389</v>
      </c>
    </row>
    <row r="153" s="2" customFormat="1" ht="33" customHeight="1">
      <c r="A153" s="35"/>
      <c r="B153" s="174"/>
      <c r="C153" s="175" t="s">
        <v>103</v>
      </c>
      <c r="D153" s="175" t="s">
        <v>154</v>
      </c>
      <c r="E153" s="176" t="s">
        <v>1720</v>
      </c>
      <c r="F153" s="177" t="s">
        <v>1721</v>
      </c>
      <c r="G153" s="178" t="s">
        <v>172</v>
      </c>
      <c r="H153" s="179">
        <v>20</v>
      </c>
      <c r="I153" s="180"/>
      <c r="J153" s="181">
        <f>ROUND(I153*H153,2)</f>
        <v>0</v>
      </c>
      <c r="K153" s="177" t="s">
        <v>173</v>
      </c>
      <c r="L153" s="36"/>
      <c r="M153" s="182" t="s">
        <v>1</v>
      </c>
      <c r="N153" s="183" t="s">
        <v>41</v>
      </c>
      <c r="O153" s="74"/>
      <c r="P153" s="184">
        <f>O153*H153</f>
        <v>0</v>
      </c>
      <c r="Q153" s="184">
        <v>6.0000000000000002E-05</v>
      </c>
      <c r="R153" s="184">
        <f>Q153*H153</f>
        <v>0.0012000000000000001</v>
      </c>
      <c r="S153" s="184">
        <v>0</v>
      </c>
      <c r="T153" s="18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6" t="s">
        <v>94</v>
      </c>
      <c r="AT153" s="186" t="s">
        <v>154</v>
      </c>
      <c r="AU153" s="186" t="s">
        <v>85</v>
      </c>
      <c r="AY153" s="16" t="s">
        <v>153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6" t="s">
        <v>83</v>
      </c>
      <c r="BK153" s="187">
        <f>ROUND(I153*H153,2)</f>
        <v>0</v>
      </c>
      <c r="BL153" s="16" t="s">
        <v>94</v>
      </c>
      <c r="BM153" s="186" t="s">
        <v>2390</v>
      </c>
    </row>
    <row r="154" s="2" customFormat="1" ht="24.15" customHeight="1">
      <c r="A154" s="35"/>
      <c r="B154" s="174"/>
      <c r="C154" s="175" t="s">
        <v>111</v>
      </c>
      <c r="D154" s="175" t="s">
        <v>154</v>
      </c>
      <c r="E154" s="176" t="s">
        <v>1723</v>
      </c>
      <c r="F154" s="177" t="s">
        <v>1724</v>
      </c>
      <c r="G154" s="178" t="s">
        <v>172</v>
      </c>
      <c r="H154" s="179">
        <v>2</v>
      </c>
      <c r="I154" s="180"/>
      <c r="J154" s="181">
        <f>ROUND(I154*H154,2)</f>
        <v>0</v>
      </c>
      <c r="K154" s="177" t="s">
        <v>173</v>
      </c>
      <c r="L154" s="36"/>
      <c r="M154" s="182" t="s">
        <v>1</v>
      </c>
      <c r="N154" s="183" t="s">
        <v>41</v>
      </c>
      <c r="O154" s="74"/>
      <c r="P154" s="184">
        <f>O154*H154</f>
        <v>0</v>
      </c>
      <c r="Q154" s="184">
        <v>0.00014999999999999999</v>
      </c>
      <c r="R154" s="184">
        <f>Q154*H154</f>
        <v>0.00029999999999999997</v>
      </c>
      <c r="S154" s="184">
        <v>0</v>
      </c>
      <c r="T154" s="18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6" t="s">
        <v>94</v>
      </c>
      <c r="AT154" s="186" t="s">
        <v>154</v>
      </c>
      <c r="AU154" s="186" t="s">
        <v>85</v>
      </c>
      <c r="AY154" s="16" t="s">
        <v>153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6" t="s">
        <v>83</v>
      </c>
      <c r="BK154" s="187">
        <f>ROUND(I154*H154,2)</f>
        <v>0</v>
      </c>
      <c r="BL154" s="16" t="s">
        <v>94</v>
      </c>
      <c r="BM154" s="186" t="s">
        <v>2391</v>
      </c>
    </row>
    <row r="155" s="2" customFormat="1" ht="24.15" customHeight="1">
      <c r="A155" s="35"/>
      <c r="B155" s="174"/>
      <c r="C155" s="175" t="s">
        <v>7</v>
      </c>
      <c r="D155" s="175" t="s">
        <v>154</v>
      </c>
      <c r="E155" s="176" t="s">
        <v>1726</v>
      </c>
      <c r="F155" s="177" t="s">
        <v>1727</v>
      </c>
      <c r="G155" s="178" t="s">
        <v>172</v>
      </c>
      <c r="H155" s="179">
        <v>2</v>
      </c>
      <c r="I155" s="180"/>
      <c r="J155" s="181">
        <f>ROUND(I155*H155,2)</f>
        <v>0</v>
      </c>
      <c r="K155" s="177" t="s">
        <v>173</v>
      </c>
      <c r="L155" s="36"/>
      <c r="M155" s="182" t="s">
        <v>1</v>
      </c>
      <c r="N155" s="183" t="s">
        <v>41</v>
      </c>
      <c r="O155" s="74"/>
      <c r="P155" s="184">
        <f>O155*H155</f>
        <v>0</v>
      </c>
      <c r="Q155" s="184">
        <v>0.00012</v>
      </c>
      <c r="R155" s="184">
        <f>Q155*H155</f>
        <v>0.00024000000000000001</v>
      </c>
      <c r="S155" s="184">
        <v>0</v>
      </c>
      <c r="T155" s="18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6" t="s">
        <v>94</v>
      </c>
      <c r="AT155" s="186" t="s">
        <v>154</v>
      </c>
      <c r="AU155" s="186" t="s">
        <v>85</v>
      </c>
      <c r="AY155" s="16" t="s">
        <v>153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6" t="s">
        <v>83</v>
      </c>
      <c r="BK155" s="187">
        <f>ROUND(I155*H155,2)</f>
        <v>0</v>
      </c>
      <c r="BL155" s="16" t="s">
        <v>94</v>
      </c>
      <c r="BM155" s="186" t="s">
        <v>2392</v>
      </c>
    </row>
    <row r="156" s="2" customFormat="1" ht="24.15" customHeight="1">
      <c r="A156" s="35"/>
      <c r="B156" s="174"/>
      <c r="C156" s="175" t="s">
        <v>116</v>
      </c>
      <c r="D156" s="175" t="s">
        <v>154</v>
      </c>
      <c r="E156" s="176" t="s">
        <v>1729</v>
      </c>
      <c r="F156" s="177" t="s">
        <v>1730</v>
      </c>
      <c r="G156" s="178" t="s">
        <v>831</v>
      </c>
      <c r="H156" s="214"/>
      <c r="I156" s="180"/>
      <c r="J156" s="181">
        <f>ROUND(I156*H156,2)</f>
        <v>0</v>
      </c>
      <c r="K156" s="177" t="s">
        <v>173</v>
      </c>
      <c r="L156" s="36"/>
      <c r="M156" s="182" t="s">
        <v>1</v>
      </c>
      <c r="N156" s="183" t="s">
        <v>41</v>
      </c>
      <c r="O156" s="74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6" t="s">
        <v>94</v>
      </c>
      <c r="AT156" s="186" t="s">
        <v>154</v>
      </c>
      <c r="AU156" s="186" t="s">
        <v>85</v>
      </c>
      <c r="AY156" s="16" t="s">
        <v>153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6" t="s">
        <v>83</v>
      </c>
      <c r="BK156" s="187">
        <f>ROUND(I156*H156,2)</f>
        <v>0</v>
      </c>
      <c r="BL156" s="16" t="s">
        <v>94</v>
      </c>
      <c r="BM156" s="186" t="s">
        <v>2393</v>
      </c>
    </row>
    <row r="157" s="12" customFormat="1" ht="25.92" customHeight="1">
      <c r="A157" s="12"/>
      <c r="B157" s="163"/>
      <c r="C157" s="12"/>
      <c r="D157" s="164" t="s">
        <v>75</v>
      </c>
      <c r="E157" s="165" t="s">
        <v>150</v>
      </c>
      <c r="F157" s="165" t="s">
        <v>151</v>
      </c>
      <c r="G157" s="12"/>
      <c r="H157" s="12"/>
      <c r="I157" s="166"/>
      <c r="J157" s="167">
        <f>BK157</f>
        <v>0</v>
      </c>
      <c r="K157" s="12"/>
      <c r="L157" s="163"/>
      <c r="M157" s="168"/>
      <c r="N157" s="169"/>
      <c r="O157" s="169"/>
      <c r="P157" s="170">
        <f>P158</f>
        <v>0</v>
      </c>
      <c r="Q157" s="169"/>
      <c r="R157" s="170">
        <f>R158</f>
        <v>0</v>
      </c>
      <c r="S157" s="169"/>
      <c r="T157" s="171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4" t="s">
        <v>152</v>
      </c>
      <c r="AT157" s="172" t="s">
        <v>75</v>
      </c>
      <c r="AU157" s="172" t="s">
        <v>76</v>
      </c>
      <c r="AY157" s="164" t="s">
        <v>153</v>
      </c>
      <c r="BK157" s="173">
        <f>BK158</f>
        <v>0</v>
      </c>
    </row>
    <row r="158" s="2" customFormat="1" ht="16.5" customHeight="1">
      <c r="A158" s="35"/>
      <c r="B158" s="174"/>
      <c r="C158" s="175" t="s">
        <v>119</v>
      </c>
      <c r="D158" s="175" t="s">
        <v>154</v>
      </c>
      <c r="E158" s="176" t="s">
        <v>1732</v>
      </c>
      <c r="F158" s="177" t="s">
        <v>1733</v>
      </c>
      <c r="G158" s="178" t="s">
        <v>1734</v>
      </c>
      <c r="H158" s="179">
        <v>24</v>
      </c>
      <c r="I158" s="180"/>
      <c r="J158" s="181">
        <f>ROUND(I158*H158,2)</f>
        <v>0</v>
      </c>
      <c r="K158" s="177" t="s">
        <v>1</v>
      </c>
      <c r="L158" s="36"/>
      <c r="M158" s="190" t="s">
        <v>1</v>
      </c>
      <c r="N158" s="191" t="s">
        <v>41</v>
      </c>
      <c r="O158" s="192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6" t="s">
        <v>152</v>
      </c>
      <c r="AT158" s="186" t="s">
        <v>154</v>
      </c>
      <c r="AU158" s="186" t="s">
        <v>83</v>
      </c>
      <c r="AY158" s="16" t="s">
        <v>153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6" t="s">
        <v>83</v>
      </c>
      <c r="BK158" s="187">
        <f>ROUND(I158*H158,2)</f>
        <v>0</v>
      </c>
      <c r="BL158" s="16" t="s">
        <v>152</v>
      </c>
      <c r="BM158" s="186" t="s">
        <v>2394</v>
      </c>
    </row>
    <row r="159" s="2" customFormat="1" ht="6.96" customHeight="1">
      <c r="A159" s="35"/>
      <c r="B159" s="57"/>
      <c r="C159" s="58"/>
      <c r="D159" s="58"/>
      <c r="E159" s="58"/>
      <c r="F159" s="58"/>
      <c r="G159" s="58"/>
      <c r="H159" s="58"/>
      <c r="I159" s="58"/>
      <c r="J159" s="58"/>
      <c r="K159" s="58"/>
      <c r="L159" s="36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autoFilter ref="C124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121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1942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2395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ROUND((SUM(BE123:BE148)),  2)</f>
        <v>0</v>
      </c>
      <c r="G35" s="35"/>
      <c r="H35" s="35"/>
      <c r="I35" s="133">
        <v>0.20999999999999999</v>
      </c>
      <c r="J35" s="132">
        <f>ROUND(((SUM(BE123:BE148))*I35),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ROUND((SUM(BF123:BF148)),  2)</f>
        <v>0</v>
      </c>
      <c r="G36" s="35"/>
      <c r="H36" s="35"/>
      <c r="I36" s="133">
        <v>0.14999999999999999</v>
      </c>
      <c r="J36" s="132">
        <f>ROUND(((SUM(BF123:BF148))*I36),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ROUND((SUM(BG123:BG148)),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ROUND((SUM(BH123:BH148)),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ROUND((SUM(BI123:BI148)),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1942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23 - Přístavba obecního domu - VZT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J123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187</v>
      </c>
      <c r="E99" s="147"/>
      <c r="F99" s="147"/>
      <c r="G99" s="147"/>
      <c r="H99" s="147"/>
      <c r="I99" s="147"/>
      <c r="J99" s="148">
        <f>J124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1737</v>
      </c>
      <c r="E100" s="151"/>
      <c r="F100" s="151"/>
      <c r="G100" s="151"/>
      <c r="H100" s="151"/>
      <c r="I100" s="151"/>
      <c r="J100" s="152">
        <f>J125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5"/>
      <c r="C101" s="9"/>
      <c r="D101" s="146" t="s">
        <v>133</v>
      </c>
      <c r="E101" s="147"/>
      <c r="F101" s="147"/>
      <c r="G101" s="147"/>
      <c r="H101" s="147"/>
      <c r="I101" s="147"/>
      <c r="J101" s="148">
        <f>J146</f>
        <v>0</v>
      </c>
      <c r="K101" s="9"/>
      <c r="L101" s="14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5"/>
      <c r="D102" s="35"/>
      <c r="E102" s="35"/>
      <c r="F102" s="35"/>
      <c r="G102" s="35"/>
      <c r="H102" s="35"/>
      <c r="I102" s="35"/>
      <c r="J102" s="35"/>
      <c r="K102" s="35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137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5"/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5"/>
      <c r="D111" s="35"/>
      <c r="E111" s="126" t="str">
        <f>E7</f>
        <v>Šatny pro fotbalisty a obecní dům</v>
      </c>
      <c r="F111" s="29"/>
      <c r="G111" s="29"/>
      <c r="H111" s="29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9"/>
      <c r="C112" s="29" t="s">
        <v>126</v>
      </c>
      <c r="L112" s="19"/>
    </row>
    <row r="113" s="2" customFormat="1" ht="16.5" customHeight="1">
      <c r="A113" s="35"/>
      <c r="B113" s="36"/>
      <c r="C113" s="35"/>
      <c r="D113" s="35"/>
      <c r="E113" s="126" t="s">
        <v>1942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181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5"/>
      <c r="D115" s="35"/>
      <c r="E115" s="64" t="str">
        <f>E11</f>
        <v>23 - Přístavba obecního domu - VZT</v>
      </c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5"/>
      <c r="E117" s="35"/>
      <c r="F117" s="24" t="str">
        <f>F14</f>
        <v>Studánka u Aše</v>
      </c>
      <c r="G117" s="35"/>
      <c r="H117" s="35"/>
      <c r="I117" s="29" t="s">
        <v>22</v>
      </c>
      <c r="J117" s="66" t="str">
        <f>IF(J14="","",J14)</f>
        <v>18. 9. 2022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5"/>
      <c r="E119" s="35"/>
      <c r="F119" s="24" t="str">
        <f>E17</f>
        <v>Město Hranice</v>
      </c>
      <c r="G119" s="35"/>
      <c r="H119" s="35"/>
      <c r="I119" s="29" t="s">
        <v>30</v>
      </c>
      <c r="J119" s="33" t="str">
        <f>E23</f>
        <v>Projekt stav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5"/>
      <c r="E120" s="35"/>
      <c r="F120" s="24" t="str">
        <f>IF(E20="","",E20)</f>
        <v>Vyplň údaj</v>
      </c>
      <c r="G120" s="35"/>
      <c r="H120" s="35"/>
      <c r="I120" s="29" t="s">
        <v>33</v>
      </c>
      <c r="J120" s="33" t="str">
        <f>E26</f>
        <v>Milan Hájek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53"/>
      <c r="B122" s="154"/>
      <c r="C122" s="155" t="s">
        <v>138</v>
      </c>
      <c r="D122" s="156" t="s">
        <v>61</v>
      </c>
      <c r="E122" s="156" t="s">
        <v>57</v>
      </c>
      <c r="F122" s="156" t="s">
        <v>58</v>
      </c>
      <c r="G122" s="156" t="s">
        <v>139</v>
      </c>
      <c r="H122" s="156" t="s">
        <v>140</v>
      </c>
      <c r="I122" s="156" t="s">
        <v>141</v>
      </c>
      <c r="J122" s="156" t="s">
        <v>130</v>
      </c>
      <c r="K122" s="157" t="s">
        <v>142</v>
      </c>
      <c r="L122" s="158"/>
      <c r="M122" s="83" t="s">
        <v>1</v>
      </c>
      <c r="N122" s="84" t="s">
        <v>40</v>
      </c>
      <c r="O122" s="84" t="s">
        <v>143</v>
      </c>
      <c r="P122" s="84" t="s">
        <v>144</v>
      </c>
      <c r="Q122" s="84" t="s">
        <v>145</v>
      </c>
      <c r="R122" s="84" t="s">
        <v>146</v>
      </c>
      <c r="S122" s="84" t="s">
        <v>147</v>
      </c>
      <c r="T122" s="85" t="s">
        <v>148</v>
      </c>
      <c r="U122" s="15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/>
    </row>
    <row r="123" s="2" customFormat="1" ht="22.8" customHeight="1">
      <c r="A123" s="35"/>
      <c r="B123" s="36"/>
      <c r="C123" s="90" t="s">
        <v>149</v>
      </c>
      <c r="D123" s="35"/>
      <c r="E123" s="35"/>
      <c r="F123" s="35"/>
      <c r="G123" s="35"/>
      <c r="H123" s="35"/>
      <c r="I123" s="35"/>
      <c r="J123" s="159">
        <f>BK123</f>
        <v>0</v>
      </c>
      <c r="K123" s="35"/>
      <c r="L123" s="36"/>
      <c r="M123" s="86"/>
      <c r="N123" s="70"/>
      <c r="O123" s="87"/>
      <c r="P123" s="160">
        <f>P124+P146</f>
        <v>0</v>
      </c>
      <c r="Q123" s="87"/>
      <c r="R123" s="160">
        <f>R124+R146</f>
        <v>0.16354000000000002</v>
      </c>
      <c r="S123" s="87"/>
      <c r="T123" s="161">
        <f>T124+T146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6" t="s">
        <v>75</v>
      </c>
      <c r="AU123" s="16" t="s">
        <v>132</v>
      </c>
      <c r="BK123" s="162">
        <f>BK124+BK146</f>
        <v>0</v>
      </c>
    </row>
    <row r="124" s="12" customFormat="1" ht="25.92" customHeight="1">
      <c r="A124" s="12"/>
      <c r="B124" s="163"/>
      <c r="C124" s="12"/>
      <c r="D124" s="164" t="s">
        <v>75</v>
      </c>
      <c r="E124" s="165" t="s">
        <v>270</v>
      </c>
      <c r="F124" s="165" t="s">
        <v>271</v>
      </c>
      <c r="G124" s="12"/>
      <c r="H124" s="12"/>
      <c r="I124" s="166"/>
      <c r="J124" s="167">
        <f>BK124</f>
        <v>0</v>
      </c>
      <c r="K124" s="12"/>
      <c r="L124" s="163"/>
      <c r="M124" s="168"/>
      <c r="N124" s="169"/>
      <c r="O124" s="169"/>
      <c r="P124" s="170">
        <f>P125</f>
        <v>0</v>
      </c>
      <c r="Q124" s="169"/>
      <c r="R124" s="170">
        <f>R125</f>
        <v>0.16354000000000002</v>
      </c>
      <c r="S124" s="169"/>
      <c r="T124" s="17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85</v>
      </c>
      <c r="AT124" s="172" t="s">
        <v>75</v>
      </c>
      <c r="AU124" s="172" t="s">
        <v>76</v>
      </c>
      <c r="AY124" s="164" t="s">
        <v>153</v>
      </c>
      <c r="BK124" s="173">
        <f>BK125</f>
        <v>0</v>
      </c>
    </row>
    <row r="125" s="12" customFormat="1" ht="22.8" customHeight="1">
      <c r="A125" s="12"/>
      <c r="B125" s="163"/>
      <c r="C125" s="12"/>
      <c r="D125" s="164" t="s">
        <v>75</v>
      </c>
      <c r="E125" s="188" t="s">
        <v>1738</v>
      </c>
      <c r="F125" s="188" t="s">
        <v>1739</v>
      </c>
      <c r="G125" s="12"/>
      <c r="H125" s="12"/>
      <c r="I125" s="166"/>
      <c r="J125" s="189">
        <f>BK125</f>
        <v>0</v>
      </c>
      <c r="K125" s="12"/>
      <c r="L125" s="163"/>
      <c r="M125" s="168"/>
      <c r="N125" s="169"/>
      <c r="O125" s="169"/>
      <c r="P125" s="170">
        <f>SUM(P126:P145)</f>
        <v>0</v>
      </c>
      <c r="Q125" s="169"/>
      <c r="R125" s="170">
        <f>SUM(R126:R145)</f>
        <v>0.16354000000000002</v>
      </c>
      <c r="S125" s="169"/>
      <c r="T125" s="171">
        <f>SUM(T126:T145)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4" t="s">
        <v>85</v>
      </c>
      <c r="AT125" s="172" t="s">
        <v>75</v>
      </c>
      <c r="AU125" s="172" t="s">
        <v>83</v>
      </c>
      <c r="AY125" s="164" t="s">
        <v>153</v>
      </c>
      <c r="BK125" s="173">
        <f>SUM(BK126:BK145)</f>
        <v>0</v>
      </c>
    </row>
    <row r="126" s="2" customFormat="1" ht="21.75" customHeight="1">
      <c r="A126" s="35"/>
      <c r="B126" s="174"/>
      <c r="C126" s="175" t="s">
        <v>83</v>
      </c>
      <c r="D126" s="175" t="s">
        <v>154</v>
      </c>
      <c r="E126" s="176" t="s">
        <v>2396</v>
      </c>
      <c r="F126" s="177" t="s">
        <v>2397</v>
      </c>
      <c r="G126" s="178" t="s">
        <v>172</v>
      </c>
      <c r="H126" s="179">
        <v>1</v>
      </c>
      <c r="I126" s="180"/>
      <c r="J126" s="181">
        <f>ROUND(I126*H126,2)</f>
        <v>0</v>
      </c>
      <c r="K126" s="177" t="s">
        <v>1</v>
      </c>
      <c r="L126" s="36"/>
      <c r="M126" s="182" t="s">
        <v>1</v>
      </c>
      <c r="N126" s="183" t="s">
        <v>41</v>
      </c>
      <c r="O126" s="74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6" t="s">
        <v>94</v>
      </c>
      <c r="AT126" s="186" t="s">
        <v>154</v>
      </c>
      <c r="AU126" s="186" t="s">
        <v>85</v>
      </c>
      <c r="AY126" s="16" t="s">
        <v>153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6" t="s">
        <v>83</v>
      </c>
      <c r="BK126" s="187">
        <f>ROUND(I126*H126,2)</f>
        <v>0</v>
      </c>
      <c r="BL126" s="16" t="s">
        <v>94</v>
      </c>
      <c r="BM126" s="186" t="s">
        <v>2398</v>
      </c>
    </row>
    <row r="127" s="2" customFormat="1" ht="16.5" customHeight="1">
      <c r="A127" s="35"/>
      <c r="B127" s="174"/>
      <c r="C127" s="175" t="s">
        <v>85</v>
      </c>
      <c r="D127" s="175" t="s">
        <v>154</v>
      </c>
      <c r="E127" s="176" t="s">
        <v>2399</v>
      </c>
      <c r="F127" s="177" t="s">
        <v>2400</v>
      </c>
      <c r="G127" s="178" t="s">
        <v>172</v>
      </c>
      <c r="H127" s="179">
        <v>10</v>
      </c>
      <c r="I127" s="180"/>
      <c r="J127" s="181">
        <f>ROUND(I127*H127,2)</f>
        <v>0</v>
      </c>
      <c r="K127" s="177" t="s">
        <v>173</v>
      </c>
      <c r="L127" s="36"/>
      <c r="M127" s="182" t="s">
        <v>1</v>
      </c>
      <c r="N127" s="183" t="s">
        <v>41</v>
      </c>
      <c r="O127" s="74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6" t="s">
        <v>94</v>
      </c>
      <c r="AT127" s="186" t="s">
        <v>154</v>
      </c>
      <c r="AU127" s="186" t="s">
        <v>85</v>
      </c>
      <c r="AY127" s="16" t="s">
        <v>153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6" t="s">
        <v>83</v>
      </c>
      <c r="BK127" s="187">
        <f>ROUND(I127*H127,2)</f>
        <v>0</v>
      </c>
      <c r="BL127" s="16" t="s">
        <v>94</v>
      </c>
      <c r="BM127" s="186" t="s">
        <v>2401</v>
      </c>
    </row>
    <row r="128" s="2" customFormat="1" ht="16.5" customHeight="1">
      <c r="A128" s="35"/>
      <c r="B128" s="174"/>
      <c r="C128" s="204" t="s">
        <v>169</v>
      </c>
      <c r="D128" s="204" t="s">
        <v>420</v>
      </c>
      <c r="E128" s="205" t="s">
        <v>2402</v>
      </c>
      <c r="F128" s="206" t="s">
        <v>2403</v>
      </c>
      <c r="G128" s="207" t="s">
        <v>172</v>
      </c>
      <c r="H128" s="208">
        <v>4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41</v>
      </c>
      <c r="O128" s="74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6" t="s">
        <v>347</v>
      </c>
      <c r="AT128" s="186" t="s">
        <v>420</v>
      </c>
      <c r="AU128" s="186" t="s">
        <v>85</v>
      </c>
      <c r="AY128" s="16" t="s">
        <v>153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83</v>
      </c>
      <c r="BK128" s="187">
        <f>ROUND(I128*H128,2)</f>
        <v>0</v>
      </c>
      <c r="BL128" s="16" t="s">
        <v>94</v>
      </c>
      <c r="BM128" s="186" t="s">
        <v>2404</v>
      </c>
    </row>
    <row r="129" s="2" customFormat="1" ht="16.5" customHeight="1">
      <c r="A129" s="35"/>
      <c r="B129" s="174"/>
      <c r="C129" s="204" t="s">
        <v>152</v>
      </c>
      <c r="D129" s="204" t="s">
        <v>420</v>
      </c>
      <c r="E129" s="205" t="s">
        <v>2405</v>
      </c>
      <c r="F129" s="206" t="s">
        <v>2406</v>
      </c>
      <c r="G129" s="207" t="s">
        <v>172</v>
      </c>
      <c r="H129" s="208">
        <v>6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41</v>
      </c>
      <c r="O129" s="74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6" t="s">
        <v>347</v>
      </c>
      <c r="AT129" s="186" t="s">
        <v>420</v>
      </c>
      <c r="AU129" s="186" t="s">
        <v>85</v>
      </c>
      <c r="AY129" s="16" t="s">
        <v>153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83</v>
      </c>
      <c r="BK129" s="187">
        <f>ROUND(I129*H129,2)</f>
        <v>0</v>
      </c>
      <c r="BL129" s="16" t="s">
        <v>94</v>
      </c>
      <c r="BM129" s="186" t="s">
        <v>2407</v>
      </c>
    </row>
    <row r="130" s="2" customFormat="1" ht="24.15" customHeight="1">
      <c r="A130" s="35"/>
      <c r="B130" s="174"/>
      <c r="C130" s="175" t="s">
        <v>166</v>
      </c>
      <c r="D130" s="175" t="s">
        <v>154</v>
      </c>
      <c r="E130" s="176" t="s">
        <v>2408</v>
      </c>
      <c r="F130" s="177" t="s">
        <v>2409</v>
      </c>
      <c r="G130" s="178" t="s">
        <v>172</v>
      </c>
      <c r="H130" s="179">
        <v>1</v>
      </c>
      <c r="I130" s="180"/>
      <c r="J130" s="181">
        <f>ROUND(I130*H130,2)</f>
        <v>0</v>
      </c>
      <c r="K130" s="177" t="s">
        <v>173</v>
      </c>
      <c r="L130" s="36"/>
      <c r="M130" s="182" t="s">
        <v>1</v>
      </c>
      <c r="N130" s="183" t="s">
        <v>41</v>
      </c>
      <c r="O130" s="74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6" t="s">
        <v>94</v>
      </c>
      <c r="AT130" s="186" t="s">
        <v>154</v>
      </c>
      <c r="AU130" s="186" t="s">
        <v>85</v>
      </c>
      <c r="AY130" s="16" t="s">
        <v>153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6" t="s">
        <v>83</v>
      </c>
      <c r="BK130" s="187">
        <f>ROUND(I130*H130,2)</f>
        <v>0</v>
      </c>
      <c r="BL130" s="16" t="s">
        <v>94</v>
      </c>
      <c r="BM130" s="186" t="s">
        <v>2410</v>
      </c>
    </row>
    <row r="131" s="2" customFormat="1" ht="21.75" customHeight="1">
      <c r="A131" s="35"/>
      <c r="B131" s="174"/>
      <c r="C131" s="204" t="s">
        <v>225</v>
      </c>
      <c r="D131" s="204" t="s">
        <v>420</v>
      </c>
      <c r="E131" s="205" t="s">
        <v>2411</v>
      </c>
      <c r="F131" s="206" t="s">
        <v>2412</v>
      </c>
      <c r="G131" s="207" t="s">
        <v>172</v>
      </c>
      <c r="H131" s="208">
        <v>1</v>
      </c>
      <c r="I131" s="209"/>
      <c r="J131" s="210">
        <f>ROUND(I131*H131,2)</f>
        <v>0</v>
      </c>
      <c r="K131" s="206" t="s">
        <v>173</v>
      </c>
      <c r="L131" s="211"/>
      <c r="M131" s="212" t="s">
        <v>1</v>
      </c>
      <c r="N131" s="213" t="s">
        <v>41</v>
      </c>
      <c r="O131" s="74"/>
      <c r="P131" s="184">
        <f>O131*H131</f>
        <v>0</v>
      </c>
      <c r="Q131" s="184">
        <v>0.00029999999999999997</v>
      </c>
      <c r="R131" s="184">
        <f>Q131*H131</f>
        <v>0.00029999999999999997</v>
      </c>
      <c r="S131" s="184">
        <v>0</v>
      </c>
      <c r="T131" s="18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6" t="s">
        <v>347</v>
      </c>
      <c r="AT131" s="186" t="s">
        <v>420</v>
      </c>
      <c r="AU131" s="186" t="s">
        <v>85</v>
      </c>
      <c r="AY131" s="16" t="s">
        <v>153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6" t="s">
        <v>83</v>
      </c>
      <c r="BK131" s="187">
        <f>ROUND(I131*H131,2)</f>
        <v>0</v>
      </c>
      <c r="BL131" s="16" t="s">
        <v>94</v>
      </c>
      <c r="BM131" s="186" t="s">
        <v>2413</v>
      </c>
    </row>
    <row r="132" s="2" customFormat="1" ht="24.15" customHeight="1">
      <c r="A132" s="35"/>
      <c r="B132" s="174"/>
      <c r="C132" s="175" t="s">
        <v>230</v>
      </c>
      <c r="D132" s="175" t="s">
        <v>154</v>
      </c>
      <c r="E132" s="176" t="s">
        <v>2414</v>
      </c>
      <c r="F132" s="177" t="s">
        <v>2415</v>
      </c>
      <c r="G132" s="178" t="s">
        <v>172</v>
      </c>
      <c r="H132" s="179">
        <v>1</v>
      </c>
      <c r="I132" s="180"/>
      <c r="J132" s="181">
        <f>ROUND(I132*H132,2)</f>
        <v>0</v>
      </c>
      <c r="K132" s="177" t="s">
        <v>173</v>
      </c>
      <c r="L132" s="36"/>
      <c r="M132" s="182" t="s">
        <v>1</v>
      </c>
      <c r="N132" s="183" t="s">
        <v>41</v>
      </c>
      <c r="O132" s="74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6" t="s">
        <v>94</v>
      </c>
      <c r="AT132" s="186" t="s">
        <v>154</v>
      </c>
      <c r="AU132" s="186" t="s">
        <v>85</v>
      </c>
      <c r="AY132" s="16" t="s">
        <v>153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6" t="s">
        <v>83</v>
      </c>
      <c r="BK132" s="187">
        <f>ROUND(I132*H132,2)</f>
        <v>0</v>
      </c>
      <c r="BL132" s="16" t="s">
        <v>94</v>
      </c>
      <c r="BM132" s="186" t="s">
        <v>2416</v>
      </c>
    </row>
    <row r="133" s="2" customFormat="1" ht="24.15" customHeight="1">
      <c r="A133" s="35"/>
      <c r="B133" s="174"/>
      <c r="C133" s="204" t="s">
        <v>235</v>
      </c>
      <c r="D133" s="204" t="s">
        <v>420</v>
      </c>
      <c r="E133" s="205" t="s">
        <v>2417</v>
      </c>
      <c r="F133" s="206" t="s">
        <v>2418</v>
      </c>
      <c r="G133" s="207" t="s">
        <v>172</v>
      </c>
      <c r="H133" s="208">
        <v>1</v>
      </c>
      <c r="I133" s="209"/>
      <c r="J133" s="210">
        <f>ROUND(I133*H133,2)</f>
        <v>0</v>
      </c>
      <c r="K133" s="206" t="s">
        <v>173</v>
      </c>
      <c r="L133" s="211"/>
      <c r="M133" s="212" t="s">
        <v>1</v>
      </c>
      <c r="N133" s="213" t="s">
        <v>41</v>
      </c>
      <c r="O133" s="74"/>
      <c r="P133" s="184">
        <f>O133*H133</f>
        <v>0</v>
      </c>
      <c r="Q133" s="184">
        <v>0.0041000000000000003</v>
      </c>
      <c r="R133" s="184">
        <f>Q133*H133</f>
        <v>0.0041000000000000003</v>
      </c>
      <c r="S133" s="184">
        <v>0</v>
      </c>
      <c r="T133" s="18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6" t="s">
        <v>347</v>
      </c>
      <c r="AT133" s="186" t="s">
        <v>420</v>
      </c>
      <c r="AU133" s="186" t="s">
        <v>85</v>
      </c>
      <c r="AY133" s="16" t="s">
        <v>153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83</v>
      </c>
      <c r="BK133" s="187">
        <f>ROUND(I133*H133,2)</f>
        <v>0</v>
      </c>
      <c r="BL133" s="16" t="s">
        <v>94</v>
      </c>
      <c r="BM133" s="186" t="s">
        <v>2419</v>
      </c>
    </row>
    <row r="134" s="2" customFormat="1" ht="24.15" customHeight="1">
      <c r="A134" s="35"/>
      <c r="B134" s="174"/>
      <c r="C134" s="175" t="s">
        <v>204</v>
      </c>
      <c r="D134" s="175" t="s">
        <v>154</v>
      </c>
      <c r="E134" s="176" t="s">
        <v>2420</v>
      </c>
      <c r="F134" s="177" t="s">
        <v>2421</v>
      </c>
      <c r="G134" s="178" t="s">
        <v>172</v>
      </c>
      <c r="H134" s="179">
        <v>2</v>
      </c>
      <c r="I134" s="180"/>
      <c r="J134" s="181">
        <f>ROUND(I134*H134,2)</f>
        <v>0</v>
      </c>
      <c r="K134" s="177" t="s">
        <v>173</v>
      </c>
      <c r="L134" s="36"/>
      <c r="M134" s="182" t="s">
        <v>1</v>
      </c>
      <c r="N134" s="183" t="s">
        <v>41</v>
      </c>
      <c r="O134" s="74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6" t="s">
        <v>94</v>
      </c>
      <c r="AT134" s="186" t="s">
        <v>154</v>
      </c>
      <c r="AU134" s="186" t="s">
        <v>85</v>
      </c>
      <c r="AY134" s="16" t="s">
        <v>153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6" t="s">
        <v>83</v>
      </c>
      <c r="BK134" s="187">
        <f>ROUND(I134*H134,2)</f>
        <v>0</v>
      </c>
      <c r="BL134" s="16" t="s">
        <v>94</v>
      </c>
      <c r="BM134" s="186" t="s">
        <v>2422</v>
      </c>
    </row>
    <row r="135" s="2" customFormat="1" ht="16.5" customHeight="1">
      <c r="A135" s="35"/>
      <c r="B135" s="174"/>
      <c r="C135" s="204" t="s">
        <v>88</v>
      </c>
      <c r="D135" s="204" t="s">
        <v>420</v>
      </c>
      <c r="E135" s="205" t="s">
        <v>2423</v>
      </c>
      <c r="F135" s="206" t="s">
        <v>2424</v>
      </c>
      <c r="G135" s="207" t="s">
        <v>172</v>
      </c>
      <c r="H135" s="208">
        <v>2</v>
      </c>
      <c r="I135" s="209"/>
      <c r="J135" s="210">
        <f>ROUND(I135*H135,2)</f>
        <v>0</v>
      </c>
      <c r="K135" s="206" t="s">
        <v>173</v>
      </c>
      <c r="L135" s="211"/>
      <c r="M135" s="212" t="s">
        <v>1</v>
      </c>
      <c r="N135" s="213" t="s">
        <v>41</v>
      </c>
      <c r="O135" s="74"/>
      <c r="P135" s="184">
        <f>O135*H135</f>
        <v>0</v>
      </c>
      <c r="Q135" s="184">
        <v>0.00040000000000000002</v>
      </c>
      <c r="R135" s="184">
        <f>Q135*H135</f>
        <v>0.00080000000000000004</v>
      </c>
      <c r="S135" s="184">
        <v>0</v>
      </c>
      <c r="T135" s="18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6" t="s">
        <v>347</v>
      </c>
      <c r="AT135" s="186" t="s">
        <v>420</v>
      </c>
      <c r="AU135" s="186" t="s">
        <v>85</v>
      </c>
      <c r="AY135" s="16" t="s">
        <v>153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6" t="s">
        <v>83</v>
      </c>
      <c r="BK135" s="187">
        <f>ROUND(I135*H135,2)</f>
        <v>0</v>
      </c>
      <c r="BL135" s="16" t="s">
        <v>94</v>
      </c>
      <c r="BM135" s="186" t="s">
        <v>2425</v>
      </c>
    </row>
    <row r="136" s="2" customFormat="1" ht="24.15" customHeight="1">
      <c r="A136" s="35"/>
      <c r="B136" s="174"/>
      <c r="C136" s="175" t="s">
        <v>250</v>
      </c>
      <c r="D136" s="175" t="s">
        <v>154</v>
      </c>
      <c r="E136" s="176" t="s">
        <v>2426</v>
      </c>
      <c r="F136" s="177" t="s">
        <v>2427</v>
      </c>
      <c r="G136" s="178" t="s">
        <v>172</v>
      </c>
      <c r="H136" s="179">
        <v>1</v>
      </c>
      <c r="I136" s="180"/>
      <c r="J136" s="181">
        <f>ROUND(I136*H136,2)</f>
        <v>0</v>
      </c>
      <c r="K136" s="177" t="s">
        <v>173</v>
      </c>
      <c r="L136" s="36"/>
      <c r="M136" s="182" t="s">
        <v>1</v>
      </c>
      <c r="N136" s="183" t="s">
        <v>41</v>
      </c>
      <c r="O136" s="74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6" t="s">
        <v>94</v>
      </c>
      <c r="AT136" s="186" t="s">
        <v>154</v>
      </c>
      <c r="AU136" s="186" t="s">
        <v>85</v>
      </c>
      <c r="AY136" s="16" t="s">
        <v>153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6" t="s">
        <v>83</v>
      </c>
      <c r="BK136" s="187">
        <f>ROUND(I136*H136,2)</f>
        <v>0</v>
      </c>
      <c r="BL136" s="16" t="s">
        <v>94</v>
      </c>
      <c r="BM136" s="186" t="s">
        <v>2428</v>
      </c>
    </row>
    <row r="137" s="2" customFormat="1" ht="16.5" customHeight="1">
      <c r="A137" s="35"/>
      <c r="B137" s="174"/>
      <c r="C137" s="204" t="s">
        <v>255</v>
      </c>
      <c r="D137" s="204" t="s">
        <v>420</v>
      </c>
      <c r="E137" s="205" t="s">
        <v>2429</v>
      </c>
      <c r="F137" s="206" t="s">
        <v>2430</v>
      </c>
      <c r="G137" s="207" t="s">
        <v>172</v>
      </c>
      <c r="H137" s="208">
        <v>1</v>
      </c>
      <c r="I137" s="209"/>
      <c r="J137" s="210">
        <f>ROUND(I137*H137,2)</f>
        <v>0</v>
      </c>
      <c r="K137" s="206" t="s">
        <v>173</v>
      </c>
      <c r="L137" s="211"/>
      <c r="M137" s="212" t="s">
        <v>1</v>
      </c>
      <c r="N137" s="213" t="s">
        <v>41</v>
      </c>
      <c r="O137" s="74"/>
      <c r="P137" s="184">
        <f>O137*H137</f>
        <v>0</v>
      </c>
      <c r="Q137" s="184">
        <v>0.00059999999999999995</v>
      </c>
      <c r="R137" s="184">
        <f>Q137*H137</f>
        <v>0.00059999999999999995</v>
      </c>
      <c r="S137" s="184">
        <v>0</v>
      </c>
      <c r="T137" s="18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6" t="s">
        <v>347</v>
      </c>
      <c r="AT137" s="186" t="s">
        <v>420</v>
      </c>
      <c r="AU137" s="186" t="s">
        <v>85</v>
      </c>
      <c r="AY137" s="16" t="s">
        <v>153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6" t="s">
        <v>83</v>
      </c>
      <c r="BK137" s="187">
        <f>ROUND(I137*H137,2)</f>
        <v>0</v>
      </c>
      <c r="BL137" s="16" t="s">
        <v>94</v>
      </c>
      <c r="BM137" s="186" t="s">
        <v>2431</v>
      </c>
    </row>
    <row r="138" s="2" customFormat="1" ht="37.8" customHeight="1">
      <c r="A138" s="35"/>
      <c r="B138" s="174"/>
      <c r="C138" s="175" t="s">
        <v>259</v>
      </c>
      <c r="D138" s="175" t="s">
        <v>154</v>
      </c>
      <c r="E138" s="176" t="s">
        <v>1764</v>
      </c>
      <c r="F138" s="177" t="s">
        <v>1765</v>
      </c>
      <c r="G138" s="178" t="s">
        <v>322</v>
      </c>
      <c r="H138" s="179">
        <v>10</v>
      </c>
      <c r="I138" s="180"/>
      <c r="J138" s="181">
        <f>ROUND(I138*H138,2)</f>
        <v>0</v>
      </c>
      <c r="K138" s="177" t="s">
        <v>173</v>
      </c>
      <c r="L138" s="36"/>
      <c r="M138" s="182" t="s">
        <v>1</v>
      </c>
      <c r="N138" s="183" t="s">
        <v>41</v>
      </c>
      <c r="O138" s="74"/>
      <c r="P138" s="184">
        <f>O138*H138</f>
        <v>0</v>
      </c>
      <c r="Q138" s="184">
        <v>0.00167</v>
      </c>
      <c r="R138" s="184">
        <f>Q138*H138</f>
        <v>0.0167</v>
      </c>
      <c r="S138" s="184">
        <v>0</v>
      </c>
      <c r="T138" s="18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6" t="s">
        <v>94</v>
      </c>
      <c r="AT138" s="186" t="s">
        <v>154</v>
      </c>
      <c r="AU138" s="186" t="s">
        <v>85</v>
      </c>
      <c r="AY138" s="16" t="s">
        <v>153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6" t="s">
        <v>83</v>
      </c>
      <c r="BK138" s="187">
        <f>ROUND(I138*H138,2)</f>
        <v>0</v>
      </c>
      <c r="BL138" s="16" t="s">
        <v>94</v>
      </c>
      <c r="BM138" s="186" t="s">
        <v>2432</v>
      </c>
    </row>
    <row r="139" s="13" customFormat="1">
      <c r="A139" s="13"/>
      <c r="B139" s="195"/>
      <c r="C139" s="13"/>
      <c r="D139" s="196" t="s">
        <v>201</v>
      </c>
      <c r="E139" s="197" t="s">
        <v>1</v>
      </c>
      <c r="F139" s="198" t="s">
        <v>2433</v>
      </c>
      <c r="G139" s="13"/>
      <c r="H139" s="199">
        <v>10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201</v>
      </c>
      <c r="AU139" s="197" t="s">
        <v>85</v>
      </c>
      <c r="AV139" s="13" t="s">
        <v>85</v>
      </c>
      <c r="AW139" s="13" t="s">
        <v>32</v>
      </c>
      <c r="AX139" s="13" t="s">
        <v>76</v>
      </c>
      <c r="AY139" s="197" t="s">
        <v>153</v>
      </c>
    </row>
    <row r="140" s="2" customFormat="1" ht="37.8" customHeight="1">
      <c r="A140" s="35"/>
      <c r="B140" s="174"/>
      <c r="C140" s="175" t="s">
        <v>263</v>
      </c>
      <c r="D140" s="175" t="s">
        <v>154</v>
      </c>
      <c r="E140" s="176" t="s">
        <v>1770</v>
      </c>
      <c r="F140" s="177" t="s">
        <v>1771</v>
      </c>
      <c r="G140" s="178" t="s">
        <v>322</v>
      </c>
      <c r="H140" s="179">
        <v>41</v>
      </c>
      <c r="I140" s="180"/>
      <c r="J140" s="181">
        <f>ROUND(I140*H140,2)</f>
        <v>0</v>
      </c>
      <c r="K140" s="177" t="s">
        <v>173</v>
      </c>
      <c r="L140" s="36"/>
      <c r="M140" s="182" t="s">
        <v>1</v>
      </c>
      <c r="N140" s="183" t="s">
        <v>41</v>
      </c>
      <c r="O140" s="74"/>
      <c r="P140" s="184">
        <f>O140*H140</f>
        <v>0</v>
      </c>
      <c r="Q140" s="184">
        <v>0.0034399999999999999</v>
      </c>
      <c r="R140" s="184">
        <f>Q140*H140</f>
        <v>0.14104</v>
      </c>
      <c r="S140" s="184">
        <v>0</v>
      </c>
      <c r="T140" s="18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6" t="s">
        <v>94</v>
      </c>
      <c r="AT140" s="186" t="s">
        <v>154</v>
      </c>
      <c r="AU140" s="186" t="s">
        <v>85</v>
      </c>
      <c r="AY140" s="16" t="s">
        <v>153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6" t="s">
        <v>83</v>
      </c>
      <c r="BK140" s="187">
        <f>ROUND(I140*H140,2)</f>
        <v>0</v>
      </c>
      <c r="BL140" s="16" t="s">
        <v>94</v>
      </c>
      <c r="BM140" s="186" t="s">
        <v>2434</v>
      </c>
    </row>
    <row r="141" s="13" customFormat="1">
      <c r="A141" s="13"/>
      <c r="B141" s="195"/>
      <c r="C141" s="13"/>
      <c r="D141" s="196" t="s">
        <v>201</v>
      </c>
      <c r="E141" s="197" t="s">
        <v>1</v>
      </c>
      <c r="F141" s="198" t="s">
        <v>2435</v>
      </c>
      <c r="G141" s="13"/>
      <c r="H141" s="199">
        <v>6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201</v>
      </c>
      <c r="AU141" s="197" t="s">
        <v>85</v>
      </c>
      <c r="AV141" s="13" t="s">
        <v>85</v>
      </c>
      <c r="AW141" s="13" t="s">
        <v>32</v>
      </c>
      <c r="AX141" s="13" t="s">
        <v>76</v>
      </c>
      <c r="AY141" s="197" t="s">
        <v>153</v>
      </c>
    </row>
    <row r="142" s="13" customFormat="1">
      <c r="A142" s="13"/>
      <c r="B142" s="195"/>
      <c r="C142" s="13"/>
      <c r="D142" s="196" t="s">
        <v>201</v>
      </c>
      <c r="E142" s="197" t="s">
        <v>1</v>
      </c>
      <c r="F142" s="198" t="s">
        <v>2436</v>
      </c>
      <c r="G142" s="13"/>
      <c r="H142" s="199">
        <v>32</v>
      </c>
      <c r="I142" s="200"/>
      <c r="J142" s="13"/>
      <c r="K142" s="13"/>
      <c r="L142" s="195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7" t="s">
        <v>201</v>
      </c>
      <c r="AU142" s="197" t="s">
        <v>85</v>
      </c>
      <c r="AV142" s="13" t="s">
        <v>85</v>
      </c>
      <c r="AW142" s="13" t="s">
        <v>32</v>
      </c>
      <c r="AX142" s="13" t="s">
        <v>76</v>
      </c>
      <c r="AY142" s="197" t="s">
        <v>153</v>
      </c>
    </row>
    <row r="143" s="13" customFormat="1">
      <c r="A143" s="13"/>
      <c r="B143" s="195"/>
      <c r="C143" s="13"/>
      <c r="D143" s="196" t="s">
        <v>201</v>
      </c>
      <c r="E143" s="197" t="s">
        <v>1</v>
      </c>
      <c r="F143" s="198" t="s">
        <v>2437</v>
      </c>
      <c r="G143" s="13"/>
      <c r="H143" s="199">
        <v>1</v>
      </c>
      <c r="I143" s="200"/>
      <c r="J143" s="13"/>
      <c r="K143" s="13"/>
      <c r="L143" s="195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7" t="s">
        <v>201</v>
      </c>
      <c r="AU143" s="197" t="s">
        <v>85</v>
      </c>
      <c r="AV143" s="13" t="s">
        <v>85</v>
      </c>
      <c r="AW143" s="13" t="s">
        <v>32</v>
      </c>
      <c r="AX143" s="13" t="s">
        <v>76</v>
      </c>
      <c r="AY143" s="197" t="s">
        <v>153</v>
      </c>
    </row>
    <row r="144" s="13" customFormat="1">
      <c r="A144" s="13"/>
      <c r="B144" s="195"/>
      <c r="C144" s="13"/>
      <c r="D144" s="196" t="s">
        <v>201</v>
      </c>
      <c r="E144" s="197" t="s">
        <v>1</v>
      </c>
      <c r="F144" s="198" t="s">
        <v>2438</v>
      </c>
      <c r="G144" s="13"/>
      <c r="H144" s="199">
        <v>2</v>
      </c>
      <c r="I144" s="200"/>
      <c r="J144" s="13"/>
      <c r="K144" s="13"/>
      <c r="L144" s="195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201</v>
      </c>
      <c r="AU144" s="197" t="s">
        <v>85</v>
      </c>
      <c r="AV144" s="13" t="s">
        <v>85</v>
      </c>
      <c r="AW144" s="13" t="s">
        <v>32</v>
      </c>
      <c r="AX144" s="13" t="s">
        <v>76</v>
      </c>
      <c r="AY144" s="197" t="s">
        <v>153</v>
      </c>
    </row>
    <row r="145" s="2" customFormat="1" ht="16.5" customHeight="1">
      <c r="A145" s="35"/>
      <c r="B145" s="174"/>
      <c r="C145" s="175" t="s">
        <v>8</v>
      </c>
      <c r="D145" s="175" t="s">
        <v>154</v>
      </c>
      <c r="E145" s="176" t="s">
        <v>1792</v>
      </c>
      <c r="F145" s="177" t="s">
        <v>1793</v>
      </c>
      <c r="G145" s="178" t="s">
        <v>1386</v>
      </c>
      <c r="H145" s="179">
        <v>1</v>
      </c>
      <c r="I145" s="180"/>
      <c r="J145" s="181">
        <f>ROUND(I145*H145,2)</f>
        <v>0</v>
      </c>
      <c r="K145" s="177" t="s">
        <v>1</v>
      </c>
      <c r="L145" s="36"/>
      <c r="M145" s="182" t="s">
        <v>1</v>
      </c>
      <c r="N145" s="183" t="s">
        <v>41</v>
      </c>
      <c r="O145" s="74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6" t="s">
        <v>94</v>
      </c>
      <c r="AT145" s="186" t="s">
        <v>154</v>
      </c>
      <c r="AU145" s="186" t="s">
        <v>85</v>
      </c>
      <c r="AY145" s="16" t="s">
        <v>153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6" t="s">
        <v>83</v>
      </c>
      <c r="BK145" s="187">
        <f>ROUND(I145*H145,2)</f>
        <v>0</v>
      </c>
      <c r="BL145" s="16" t="s">
        <v>94</v>
      </c>
      <c r="BM145" s="186" t="s">
        <v>2439</v>
      </c>
    </row>
    <row r="146" s="12" customFormat="1" ht="25.92" customHeight="1">
      <c r="A146" s="12"/>
      <c r="B146" s="163"/>
      <c r="C146" s="12"/>
      <c r="D146" s="164" t="s">
        <v>75</v>
      </c>
      <c r="E146" s="165" t="s">
        <v>150</v>
      </c>
      <c r="F146" s="165" t="s">
        <v>151</v>
      </c>
      <c r="G146" s="12"/>
      <c r="H146" s="12"/>
      <c r="I146" s="166"/>
      <c r="J146" s="167">
        <f>BK146</f>
        <v>0</v>
      </c>
      <c r="K146" s="12"/>
      <c r="L146" s="163"/>
      <c r="M146" s="168"/>
      <c r="N146" s="169"/>
      <c r="O146" s="169"/>
      <c r="P146" s="170">
        <f>SUM(P147:P148)</f>
        <v>0</v>
      </c>
      <c r="Q146" s="169"/>
      <c r="R146" s="170">
        <f>SUM(R147:R148)</f>
        <v>0</v>
      </c>
      <c r="S146" s="169"/>
      <c r="T146" s="171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152</v>
      </c>
      <c r="AT146" s="172" t="s">
        <v>75</v>
      </c>
      <c r="AU146" s="172" t="s">
        <v>76</v>
      </c>
      <c r="AY146" s="164" t="s">
        <v>153</v>
      </c>
      <c r="BK146" s="173">
        <f>SUM(BK147:BK148)</f>
        <v>0</v>
      </c>
    </row>
    <row r="147" s="2" customFormat="1" ht="16.5" customHeight="1">
      <c r="A147" s="35"/>
      <c r="B147" s="174"/>
      <c r="C147" s="175" t="s">
        <v>94</v>
      </c>
      <c r="D147" s="175" t="s">
        <v>154</v>
      </c>
      <c r="E147" s="176" t="s">
        <v>1795</v>
      </c>
      <c r="F147" s="177" t="s">
        <v>1796</v>
      </c>
      <c r="G147" s="178" t="s">
        <v>1386</v>
      </c>
      <c r="H147" s="179">
        <v>1</v>
      </c>
      <c r="I147" s="180"/>
      <c r="J147" s="181">
        <f>ROUND(I147*H147,2)</f>
        <v>0</v>
      </c>
      <c r="K147" s="177" t="s">
        <v>1</v>
      </c>
      <c r="L147" s="36"/>
      <c r="M147" s="182" t="s">
        <v>1</v>
      </c>
      <c r="N147" s="183" t="s">
        <v>41</v>
      </c>
      <c r="O147" s="74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6" t="s">
        <v>152</v>
      </c>
      <c r="AT147" s="186" t="s">
        <v>154</v>
      </c>
      <c r="AU147" s="186" t="s">
        <v>83</v>
      </c>
      <c r="AY147" s="16" t="s">
        <v>153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6" t="s">
        <v>83</v>
      </c>
      <c r="BK147" s="187">
        <f>ROUND(I147*H147,2)</f>
        <v>0</v>
      </c>
      <c r="BL147" s="16" t="s">
        <v>152</v>
      </c>
      <c r="BM147" s="186" t="s">
        <v>2440</v>
      </c>
    </row>
    <row r="148" s="2" customFormat="1" ht="16.5" customHeight="1">
      <c r="A148" s="35"/>
      <c r="B148" s="174"/>
      <c r="C148" s="175" t="s">
        <v>97</v>
      </c>
      <c r="D148" s="175" t="s">
        <v>154</v>
      </c>
      <c r="E148" s="176" t="s">
        <v>1798</v>
      </c>
      <c r="F148" s="177" t="s">
        <v>1799</v>
      </c>
      <c r="G148" s="178" t="s">
        <v>1386</v>
      </c>
      <c r="H148" s="179">
        <v>1</v>
      </c>
      <c r="I148" s="180"/>
      <c r="J148" s="181">
        <f>ROUND(I148*H148,2)</f>
        <v>0</v>
      </c>
      <c r="K148" s="177" t="s">
        <v>1</v>
      </c>
      <c r="L148" s="36"/>
      <c r="M148" s="190" t="s">
        <v>1</v>
      </c>
      <c r="N148" s="191" t="s">
        <v>41</v>
      </c>
      <c r="O148" s="192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152</v>
      </c>
      <c r="AT148" s="186" t="s">
        <v>154</v>
      </c>
      <c r="AU148" s="186" t="s">
        <v>83</v>
      </c>
      <c r="AY148" s="16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83</v>
      </c>
      <c r="BK148" s="187">
        <f>ROUND(I148*H148,2)</f>
        <v>0</v>
      </c>
      <c r="BL148" s="16" t="s">
        <v>152</v>
      </c>
      <c r="BM148" s="186" t="s">
        <v>2441</v>
      </c>
    </row>
    <row r="149" s="2" customFormat="1" ht="6.96" customHeight="1">
      <c r="A149" s="35"/>
      <c r="B149" s="57"/>
      <c r="C149" s="58"/>
      <c r="D149" s="58"/>
      <c r="E149" s="58"/>
      <c r="F149" s="58"/>
      <c r="G149" s="58"/>
      <c r="H149" s="58"/>
      <c r="I149" s="58"/>
      <c r="J149" s="58"/>
      <c r="K149" s="58"/>
      <c r="L149" s="36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autoFilter ref="C122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1942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2442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ROUND((SUM(BE122:BE146)),  2)</f>
        <v>0</v>
      </c>
      <c r="G35" s="35"/>
      <c r="H35" s="35"/>
      <c r="I35" s="133">
        <v>0.20999999999999999</v>
      </c>
      <c r="J35" s="132">
        <f>ROUND(((SUM(BE122:BE146))*I35),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ROUND((SUM(BF122:BF146)),  2)</f>
        <v>0</v>
      </c>
      <c r="G36" s="35"/>
      <c r="H36" s="35"/>
      <c r="I36" s="133">
        <v>0.14999999999999999</v>
      </c>
      <c r="J36" s="132">
        <f>ROUND(((SUM(BF122:BF146))*I36),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ROUND((SUM(BG122:BG146)),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ROUND((SUM(BH122:BH146)),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ROUND((SUM(BI122:BI146)),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1942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24 - Přístavba obecního domu - Elektroinstalace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J122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133</v>
      </c>
      <c r="E99" s="147"/>
      <c r="F99" s="147"/>
      <c r="G99" s="147"/>
      <c r="H99" s="147"/>
      <c r="I99" s="147"/>
      <c r="J99" s="148">
        <f>J123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1802</v>
      </c>
      <c r="E100" s="151"/>
      <c r="F100" s="151"/>
      <c r="G100" s="151"/>
      <c r="H100" s="151"/>
      <c r="I100" s="151"/>
      <c r="J100" s="152">
        <f>J124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137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126" t="str">
        <f>E7</f>
        <v>Šatny pro fotbalisty a obecní dům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9"/>
      <c r="C111" s="29" t="s">
        <v>126</v>
      </c>
      <c r="L111" s="19"/>
    </row>
    <row r="112" s="2" customFormat="1" ht="16.5" customHeight="1">
      <c r="A112" s="35"/>
      <c r="B112" s="36"/>
      <c r="C112" s="35"/>
      <c r="D112" s="35"/>
      <c r="E112" s="126" t="s">
        <v>1942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181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E11</f>
        <v>24 - Přístavba obecního domu - Elektroinstalace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F14</f>
        <v>Studánka u Aše</v>
      </c>
      <c r="G116" s="35"/>
      <c r="H116" s="35"/>
      <c r="I116" s="29" t="s">
        <v>22</v>
      </c>
      <c r="J116" s="66" t="str">
        <f>IF(J14="","",J14)</f>
        <v>18. 9. 2022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E17</f>
        <v>Město Hranice</v>
      </c>
      <c r="G118" s="35"/>
      <c r="H118" s="35"/>
      <c r="I118" s="29" t="s">
        <v>30</v>
      </c>
      <c r="J118" s="33" t="str">
        <f>E23</f>
        <v>Projekt stav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IF(E20="","",E20)</f>
        <v>Vyplň údaj</v>
      </c>
      <c r="G119" s="35"/>
      <c r="H119" s="35"/>
      <c r="I119" s="29" t="s">
        <v>33</v>
      </c>
      <c r="J119" s="33" t="str">
        <f>E26</f>
        <v>Milan Hájek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53"/>
      <c r="B121" s="154"/>
      <c r="C121" s="155" t="s">
        <v>138</v>
      </c>
      <c r="D121" s="156" t="s">
        <v>61</v>
      </c>
      <c r="E121" s="156" t="s">
        <v>57</v>
      </c>
      <c r="F121" s="156" t="s">
        <v>58</v>
      </c>
      <c r="G121" s="156" t="s">
        <v>139</v>
      </c>
      <c r="H121" s="156" t="s">
        <v>140</v>
      </c>
      <c r="I121" s="156" t="s">
        <v>141</v>
      </c>
      <c r="J121" s="156" t="s">
        <v>130</v>
      </c>
      <c r="K121" s="157" t="s">
        <v>142</v>
      </c>
      <c r="L121" s="158"/>
      <c r="M121" s="83" t="s">
        <v>1</v>
      </c>
      <c r="N121" s="84" t="s">
        <v>40</v>
      </c>
      <c r="O121" s="84" t="s">
        <v>143</v>
      </c>
      <c r="P121" s="84" t="s">
        <v>144</v>
      </c>
      <c r="Q121" s="84" t="s">
        <v>145</v>
      </c>
      <c r="R121" s="84" t="s">
        <v>146</v>
      </c>
      <c r="S121" s="84" t="s">
        <v>147</v>
      </c>
      <c r="T121" s="85" t="s">
        <v>148</v>
      </c>
      <c r="U121" s="15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/>
    </row>
    <row r="122" s="2" customFormat="1" ht="22.8" customHeight="1">
      <c r="A122" s="35"/>
      <c r="B122" s="36"/>
      <c r="C122" s="90" t="s">
        <v>149</v>
      </c>
      <c r="D122" s="35"/>
      <c r="E122" s="35"/>
      <c r="F122" s="35"/>
      <c r="G122" s="35"/>
      <c r="H122" s="35"/>
      <c r="I122" s="35"/>
      <c r="J122" s="159">
        <f>BK122</f>
        <v>0</v>
      </c>
      <c r="K122" s="35"/>
      <c r="L122" s="36"/>
      <c r="M122" s="86"/>
      <c r="N122" s="70"/>
      <c r="O122" s="87"/>
      <c r="P122" s="160">
        <f>P123</f>
        <v>0</v>
      </c>
      <c r="Q122" s="87"/>
      <c r="R122" s="160">
        <f>R123</f>
        <v>0</v>
      </c>
      <c r="S122" s="87"/>
      <c r="T122" s="161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75</v>
      </c>
      <c r="AU122" s="16" t="s">
        <v>132</v>
      </c>
      <c r="BK122" s="162">
        <f>BK123</f>
        <v>0</v>
      </c>
    </row>
    <row r="123" s="12" customFormat="1" ht="25.92" customHeight="1">
      <c r="A123" s="12"/>
      <c r="B123" s="163"/>
      <c r="C123" s="12"/>
      <c r="D123" s="164" t="s">
        <v>75</v>
      </c>
      <c r="E123" s="165" t="s">
        <v>150</v>
      </c>
      <c r="F123" s="165" t="s">
        <v>151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P124</f>
        <v>0</v>
      </c>
      <c r="Q123" s="169"/>
      <c r="R123" s="170">
        <f>R124</f>
        <v>0</v>
      </c>
      <c r="S123" s="169"/>
      <c r="T123" s="17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152</v>
      </c>
      <c r="AT123" s="172" t="s">
        <v>75</v>
      </c>
      <c r="AU123" s="172" t="s">
        <v>76</v>
      </c>
      <c r="AY123" s="164" t="s">
        <v>153</v>
      </c>
      <c r="BK123" s="173">
        <f>BK124</f>
        <v>0</v>
      </c>
    </row>
    <row r="124" s="12" customFormat="1" ht="22.8" customHeight="1">
      <c r="A124" s="12"/>
      <c r="B124" s="163"/>
      <c r="C124" s="12"/>
      <c r="D124" s="164" t="s">
        <v>75</v>
      </c>
      <c r="E124" s="188" t="s">
        <v>1803</v>
      </c>
      <c r="F124" s="188" t="s">
        <v>151</v>
      </c>
      <c r="G124" s="12"/>
      <c r="H124" s="12"/>
      <c r="I124" s="166"/>
      <c r="J124" s="189">
        <f>BK124</f>
        <v>0</v>
      </c>
      <c r="K124" s="12"/>
      <c r="L124" s="163"/>
      <c r="M124" s="168"/>
      <c r="N124" s="169"/>
      <c r="O124" s="169"/>
      <c r="P124" s="170">
        <f>SUM(P125:P146)</f>
        <v>0</v>
      </c>
      <c r="Q124" s="169"/>
      <c r="R124" s="170">
        <f>SUM(R125:R146)</f>
        <v>0</v>
      </c>
      <c r="S124" s="169"/>
      <c r="T124" s="171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152</v>
      </c>
      <c r="AT124" s="172" t="s">
        <v>75</v>
      </c>
      <c r="AU124" s="172" t="s">
        <v>83</v>
      </c>
      <c r="AY124" s="164" t="s">
        <v>153</v>
      </c>
      <c r="BK124" s="173">
        <f>SUM(BK125:BK146)</f>
        <v>0</v>
      </c>
    </row>
    <row r="125" s="2" customFormat="1" ht="16.5" customHeight="1">
      <c r="A125" s="35"/>
      <c r="B125" s="174"/>
      <c r="C125" s="175" t="s">
        <v>83</v>
      </c>
      <c r="D125" s="175" t="s">
        <v>154</v>
      </c>
      <c r="E125" s="176" t="s">
        <v>1804</v>
      </c>
      <c r="F125" s="177" t="s">
        <v>1805</v>
      </c>
      <c r="G125" s="178" t="s">
        <v>172</v>
      </c>
      <c r="H125" s="179">
        <v>1</v>
      </c>
      <c r="I125" s="180"/>
      <c r="J125" s="181">
        <f>ROUND(I125*H125,2)</f>
        <v>0</v>
      </c>
      <c r="K125" s="177" t="s">
        <v>1</v>
      </c>
      <c r="L125" s="36"/>
      <c r="M125" s="182" t="s">
        <v>1</v>
      </c>
      <c r="N125" s="183" t="s">
        <v>41</v>
      </c>
      <c r="O125" s="74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6" t="s">
        <v>158</v>
      </c>
      <c r="AT125" s="186" t="s">
        <v>154</v>
      </c>
      <c r="AU125" s="186" t="s">
        <v>85</v>
      </c>
      <c r="AY125" s="16" t="s">
        <v>153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6" t="s">
        <v>83</v>
      </c>
      <c r="BK125" s="187">
        <f>ROUND(I125*H125,2)</f>
        <v>0</v>
      </c>
      <c r="BL125" s="16" t="s">
        <v>158</v>
      </c>
      <c r="BM125" s="186" t="s">
        <v>2443</v>
      </c>
    </row>
    <row r="126" s="2" customFormat="1" ht="16.5" customHeight="1">
      <c r="A126" s="35"/>
      <c r="B126" s="174"/>
      <c r="C126" s="204" t="s">
        <v>85</v>
      </c>
      <c r="D126" s="204" t="s">
        <v>420</v>
      </c>
      <c r="E126" s="205" t="s">
        <v>1810</v>
      </c>
      <c r="F126" s="206" t="s">
        <v>1811</v>
      </c>
      <c r="G126" s="207" t="s">
        <v>172</v>
      </c>
      <c r="H126" s="208">
        <v>2</v>
      </c>
      <c r="I126" s="209"/>
      <c r="J126" s="210">
        <f>ROUND(I126*H126,2)</f>
        <v>0</v>
      </c>
      <c r="K126" s="206" t="s">
        <v>1</v>
      </c>
      <c r="L126" s="211"/>
      <c r="M126" s="212" t="s">
        <v>1</v>
      </c>
      <c r="N126" s="213" t="s">
        <v>41</v>
      </c>
      <c r="O126" s="74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6" t="s">
        <v>158</v>
      </c>
      <c r="AT126" s="186" t="s">
        <v>420</v>
      </c>
      <c r="AU126" s="186" t="s">
        <v>85</v>
      </c>
      <c r="AY126" s="16" t="s">
        <v>153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6" t="s">
        <v>83</v>
      </c>
      <c r="BK126" s="187">
        <f>ROUND(I126*H126,2)</f>
        <v>0</v>
      </c>
      <c r="BL126" s="16" t="s">
        <v>158</v>
      </c>
      <c r="BM126" s="186" t="s">
        <v>2444</v>
      </c>
    </row>
    <row r="127" s="2" customFormat="1" ht="16.5" customHeight="1">
      <c r="A127" s="35"/>
      <c r="B127" s="174"/>
      <c r="C127" s="204" t="s">
        <v>169</v>
      </c>
      <c r="D127" s="204" t="s">
        <v>420</v>
      </c>
      <c r="E127" s="205" t="s">
        <v>1813</v>
      </c>
      <c r="F127" s="206" t="s">
        <v>1814</v>
      </c>
      <c r="G127" s="207" t="s">
        <v>172</v>
      </c>
      <c r="H127" s="208">
        <v>1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41</v>
      </c>
      <c r="O127" s="74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6" t="s">
        <v>158</v>
      </c>
      <c r="AT127" s="186" t="s">
        <v>420</v>
      </c>
      <c r="AU127" s="186" t="s">
        <v>85</v>
      </c>
      <c r="AY127" s="16" t="s">
        <v>153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6" t="s">
        <v>83</v>
      </c>
      <c r="BK127" s="187">
        <f>ROUND(I127*H127,2)</f>
        <v>0</v>
      </c>
      <c r="BL127" s="16" t="s">
        <v>158</v>
      </c>
      <c r="BM127" s="186" t="s">
        <v>2445</v>
      </c>
    </row>
    <row r="128" s="2" customFormat="1" ht="16.5" customHeight="1">
      <c r="A128" s="35"/>
      <c r="B128" s="174"/>
      <c r="C128" s="204" t="s">
        <v>152</v>
      </c>
      <c r="D128" s="204" t="s">
        <v>420</v>
      </c>
      <c r="E128" s="205" t="s">
        <v>2446</v>
      </c>
      <c r="F128" s="206" t="s">
        <v>2447</v>
      </c>
      <c r="G128" s="207" t="s">
        <v>172</v>
      </c>
      <c r="H128" s="208">
        <v>8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41</v>
      </c>
      <c r="O128" s="74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6" t="s">
        <v>235</v>
      </c>
      <c r="AT128" s="186" t="s">
        <v>420</v>
      </c>
      <c r="AU128" s="186" t="s">
        <v>85</v>
      </c>
      <c r="AY128" s="16" t="s">
        <v>153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83</v>
      </c>
      <c r="BK128" s="187">
        <f>ROUND(I128*H128,2)</f>
        <v>0</v>
      </c>
      <c r="BL128" s="16" t="s">
        <v>152</v>
      </c>
      <c r="BM128" s="186" t="s">
        <v>2448</v>
      </c>
    </row>
    <row r="129" s="2" customFormat="1" ht="16.5" customHeight="1">
      <c r="A129" s="35"/>
      <c r="B129" s="174"/>
      <c r="C129" s="204" t="s">
        <v>166</v>
      </c>
      <c r="D129" s="204" t="s">
        <v>420</v>
      </c>
      <c r="E129" s="205" t="s">
        <v>2449</v>
      </c>
      <c r="F129" s="206" t="s">
        <v>2450</v>
      </c>
      <c r="G129" s="207" t="s">
        <v>172</v>
      </c>
      <c r="H129" s="208">
        <v>14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41</v>
      </c>
      <c r="O129" s="74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6" t="s">
        <v>235</v>
      </c>
      <c r="AT129" s="186" t="s">
        <v>420</v>
      </c>
      <c r="AU129" s="186" t="s">
        <v>85</v>
      </c>
      <c r="AY129" s="16" t="s">
        <v>153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83</v>
      </c>
      <c r="BK129" s="187">
        <f>ROUND(I129*H129,2)</f>
        <v>0</v>
      </c>
      <c r="BL129" s="16" t="s">
        <v>152</v>
      </c>
      <c r="BM129" s="186" t="s">
        <v>2451</v>
      </c>
    </row>
    <row r="130" s="2" customFormat="1" ht="16.5" customHeight="1">
      <c r="A130" s="35"/>
      <c r="B130" s="174"/>
      <c r="C130" s="204" t="s">
        <v>225</v>
      </c>
      <c r="D130" s="204" t="s">
        <v>420</v>
      </c>
      <c r="E130" s="205" t="s">
        <v>1828</v>
      </c>
      <c r="F130" s="206" t="s">
        <v>1829</v>
      </c>
      <c r="G130" s="207" t="s">
        <v>172</v>
      </c>
      <c r="H130" s="208">
        <v>3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41</v>
      </c>
      <c r="O130" s="74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6" t="s">
        <v>158</v>
      </c>
      <c r="AT130" s="186" t="s">
        <v>420</v>
      </c>
      <c r="AU130" s="186" t="s">
        <v>85</v>
      </c>
      <c r="AY130" s="16" t="s">
        <v>153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6" t="s">
        <v>83</v>
      </c>
      <c r="BK130" s="187">
        <f>ROUND(I130*H130,2)</f>
        <v>0</v>
      </c>
      <c r="BL130" s="16" t="s">
        <v>158</v>
      </c>
      <c r="BM130" s="186" t="s">
        <v>2452</v>
      </c>
    </row>
    <row r="131" s="2" customFormat="1" ht="16.5" customHeight="1">
      <c r="A131" s="35"/>
      <c r="B131" s="174"/>
      <c r="C131" s="204" t="s">
        <v>230</v>
      </c>
      <c r="D131" s="204" t="s">
        <v>420</v>
      </c>
      <c r="E131" s="205" t="s">
        <v>2453</v>
      </c>
      <c r="F131" s="206" t="s">
        <v>2454</v>
      </c>
      <c r="G131" s="207" t="s">
        <v>172</v>
      </c>
      <c r="H131" s="208">
        <v>3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41</v>
      </c>
      <c r="O131" s="74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6" t="s">
        <v>158</v>
      </c>
      <c r="AT131" s="186" t="s">
        <v>420</v>
      </c>
      <c r="AU131" s="186" t="s">
        <v>85</v>
      </c>
      <c r="AY131" s="16" t="s">
        <v>153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6" t="s">
        <v>83</v>
      </c>
      <c r="BK131" s="187">
        <f>ROUND(I131*H131,2)</f>
        <v>0</v>
      </c>
      <c r="BL131" s="16" t="s">
        <v>158</v>
      </c>
      <c r="BM131" s="186" t="s">
        <v>2455</v>
      </c>
    </row>
    <row r="132" s="2" customFormat="1" ht="16.5" customHeight="1">
      <c r="A132" s="35"/>
      <c r="B132" s="174"/>
      <c r="C132" s="204" t="s">
        <v>235</v>
      </c>
      <c r="D132" s="204" t="s">
        <v>420</v>
      </c>
      <c r="E132" s="205" t="s">
        <v>1834</v>
      </c>
      <c r="F132" s="206" t="s">
        <v>1835</v>
      </c>
      <c r="G132" s="207" t="s">
        <v>172</v>
      </c>
      <c r="H132" s="208">
        <v>2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41</v>
      </c>
      <c r="O132" s="74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6" t="s">
        <v>158</v>
      </c>
      <c r="AT132" s="186" t="s">
        <v>420</v>
      </c>
      <c r="AU132" s="186" t="s">
        <v>85</v>
      </c>
      <c r="AY132" s="16" t="s">
        <v>153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6" t="s">
        <v>83</v>
      </c>
      <c r="BK132" s="187">
        <f>ROUND(I132*H132,2)</f>
        <v>0</v>
      </c>
      <c r="BL132" s="16" t="s">
        <v>158</v>
      </c>
      <c r="BM132" s="186" t="s">
        <v>2456</v>
      </c>
    </row>
    <row r="133" s="2" customFormat="1" ht="16.5" customHeight="1">
      <c r="A133" s="35"/>
      <c r="B133" s="174"/>
      <c r="C133" s="204" t="s">
        <v>204</v>
      </c>
      <c r="D133" s="204" t="s">
        <v>420</v>
      </c>
      <c r="E133" s="205" t="s">
        <v>1840</v>
      </c>
      <c r="F133" s="206" t="s">
        <v>1841</v>
      </c>
      <c r="G133" s="207" t="s">
        <v>172</v>
      </c>
      <c r="H133" s="208">
        <v>15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41</v>
      </c>
      <c r="O133" s="74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6" t="s">
        <v>158</v>
      </c>
      <c r="AT133" s="186" t="s">
        <v>420</v>
      </c>
      <c r="AU133" s="186" t="s">
        <v>85</v>
      </c>
      <c r="AY133" s="16" t="s">
        <v>153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83</v>
      </c>
      <c r="BK133" s="187">
        <f>ROUND(I133*H133,2)</f>
        <v>0</v>
      </c>
      <c r="BL133" s="16" t="s">
        <v>158</v>
      </c>
      <c r="BM133" s="186" t="s">
        <v>2457</v>
      </c>
    </row>
    <row r="134" s="2" customFormat="1" ht="16.5" customHeight="1">
      <c r="A134" s="35"/>
      <c r="B134" s="174"/>
      <c r="C134" s="204" t="s">
        <v>88</v>
      </c>
      <c r="D134" s="204" t="s">
        <v>420</v>
      </c>
      <c r="E134" s="205" t="s">
        <v>1843</v>
      </c>
      <c r="F134" s="206" t="s">
        <v>1844</v>
      </c>
      <c r="G134" s="207" t="s">
        <v>172</v>
      </c>
      <c r="H134" s="208">
        <v>1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41</v>
      </c>
      <c r="O134" s="74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6" t="s">
        <v>158</v>
      </c>
      <c r="AT134" s="186" t="s">
        <v>420</v>
      </c>
      <c r="AU134" s="186" t="s">
        <v>85</v>
      </c>
      <c r="AY134" s="16" t="s">
        <v>153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6" t="s">
        <v>83</v>
      </c>
      <c r="BK134" s="187">
        <f>ROUND(I134*H134,2)</f>
        <v>0</v>
      </c>
      <c r="BL134" s="16" t="s">
        <v>158</v>
      </c>
      <c r="BM134" s="186" t="s">
        <v>2458</v>
      </c>
    </row>
    <row r="135" s="2" customFormat="1" ht="16.5" customHeight="1">
      <c r="A135" s="35"/>
      <c r="B135" s="174"/>
      <c r="C135" s="204" t="s">
        <v>250</v>
      </c>
      <c r="D135" s="204" t="s">
        <v>420</v>
      </c>
      <c r="E135" s="205" t="s">
        <v>1849</v>
      </c>
      <c r="F135" s="206" t="s">
        <v>1850</v>
      </c>
      <c r="G135" s="207" t="s">
        <v>172</v>
      </c>
      <c r="H135" s="208">
        <v>3</v>
      </c>
      <c r="I135" s="209"/>
      <c r="J135" s="210">
        <f>ROUND(I135*H135,2)</f>
        <v>0</v>
      </c>
      <c r="K135" s="206" t="s">
        <v>1</v>
      </c>
      <c r="L135" s="211"/>
      <c r="M135" s="212" t="s">
        <v>1</v>
      </c>
      <c r="N135" s="213" t="s">
        <v>41</v>
      </c>
      <c r="O135" s="74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6" t="s">
        <v>158</v>
      </c>
      <c r="AT135" s="186" t="s">
        <v>420</v>
      </c>
      <c r="AU135" s="186" t="s">
        <v>85</v>
      </c>
      <c r="AY135" s="16" t="s">
        <v>153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6" t="s">
        <v>83</v>
      </c>
      <c r="BK135" s="187">
        <f>ROUND(I135*H135,2)</f>
        <v>0</v>
      </c>
      <c r="BL135" s="16" t="s">
        <v>158</v>
      </c>
      <c r="BM135" s="186" t="s">
        <v>2459</v>
      </c>
    </row>
    <row r="136" s="2" customFormat="1" ht="16.5" customHeight="1">
      <c r="A136" s="35"/>
      <c r="B136" s="174"/>
      <c r="C136" s="204" t="s">
        <v>255</v>
      </c>
      <c r="D136" s="204" t="s">
        <v>420</v>
      </c>
      <c r="E136" s="205" t="s">
        <v>2460</v>
      </c>
      <c r="F136" s="206" t="s">
        <v>2461</v>
      </c>
      <c r="G136" s="207" t="s">
        <v>172</v>
      </c>
      <c r="H136" s="208">
        <v>2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41</v>
      </c>
      <c r="O136" s="74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6" t="s">
        <v>158</v>
      </c>
      <c r="AT136" s="186" t="s">
        <v>420</v>
      </c>
      <c r="AU136" s="186" t="s">
        <v>85</v>
      </c>
      <c r="AY136" s="16" t="s">
        <v>153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6" t="s">
        <v>83</v>
      </c>
      <c r="BK136" s="187">
        <f>ROUND(I136*H136,2)</f>
        <v>0</v>
      </c>
      <c r="BL136" s="16" t="s">
        <v>158</v>
      </c>
      <c r="BM136" s="186" t="s">
        <v>2462</v>
      </c>
    </row>
    <row r="137" s="2" customFormat="1" ht="16.5" customHeight="1">
      <c r="A137" s="35"/>
      <c r="B137" s="174"/>
      <c r="C137" s="204" t="s">
        <v>259</v>
      </c>
      <c r="D137" s="204" t="s">
        <v>420</v>
      </c>
      <c r="E137" s="205" t="s">
        <v>1855</v>
      </c>
      <c r="F137" s="206" t="s">
        <v>1856</v>
      </c>
      <c r="G137" s="207" t="s">
        <v>172</v>
      </c>
      <c r="H137" s="208">
        <v>30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41</v>
      </c>
      <c r="O137" s="74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6" t="s">
        <v>158</v>
      </c>
      <c r="AT137" s="186" t="s">
        <v>420</v>
      </c>
      <c r="AU137" s="186" t="s">
        <v>85</v>
      </c>
      <c r="AY137" s="16" t="s">
        <v>153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6" t="s">
        <v>83</v>
      </c>
      <c r="BK137" s="187">
        <f>ROUND(I137*H137,2)</f>
        <v>0</v>
      </c>
      <c r="BL137" s="16" t="s">
        <v>158</v>
      </c>
      <c r="BM137" s="186" t="s">
        <v>2463</v>
      </c>
    </row>
    <row r="138" s="2" customFormat="1" ht="16.5" customHeight="1">
      <c r="A138" s="35"/>
      <c r="B138" s="174"/>
      <c r="C138" s="204" t="s">
        <v>263</v>
      </c>
      <c r="D138" s="204" t="s">
        <v>420</v>
      </c>
      <c r="E138" s="205" t="s">
        <v>1858</v>
      </c>
      <c r="F138" s="206" t="s">
        <v>1859</v>
      </c>
      <c r="G138" s="207" t="s">
        <v>172</v>
      </c>
      <c r="H138" s="208">
        <v>15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41</v>
      </c>
      <c r="O138" s="74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6" t="s">
        <v>158</v>
      </c>
      <c r="AT138" s="186" t="s">
        <v>420</v>
      </c>
      <c r="AU138" s="186" t="s">
        <v>85</v>
      </c>
      <c r="AY138" s="16" t="s">
        <v>153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6" t="s">
        <v>83</v>
      </c>
      <c r="BK138" s="187">
        <f>ROUND(I138*H138,2)</f>
        <v>0</v>
      </c>
      <c r="BL138" s="16" t="s">
        <v>158</v>
      </c>
      <c r="BM138" s="186" t="s">
        <v>2464</v>
      </c>
    </row>
    <row r="139" s="2" customFormat="1" ht="16.5" customHeight="1">
      <c r="A139" s="35"/>
      <c r="B139" s="174"/>
      <c r="C139" s="204" t="s">
        <v>8</v>
      </c>
      <c r="D139" s="204" t="s">
        <v>420</v>
      </c>
      <c r="E139" s="205" t="s">
        <v>1864</v>
      </c>
      <c r="F139" s="206" t="s">
        <v>1865</v>
      </c>
      <c r="G139" s="207" t="s">
        <v>322</v>
      </c>
      <c r="H139" s="208">
        <v>50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41</v>
      </c>
      <c r="O139" s="74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6" t="s">
        <v>158</v>
      </c>
      <c r="AT139" s="186" t="s">
        <v>420</v>
      </c>
      <c r="AU139" s="186" t="s">
        <v>85</v>
      </c>
      <c r="AY139" s="16" t="s">
        <v>153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6" t="s">
        <v>83</v>
      </c>
      <c r="BK139" s="187">
        <f>ROUND(I139*H139,2)</f>
        <v>0</v>
      </c>
      <c r="BL139" s="16" t="s">
        <v>158</v>
      </c>
      <c r="BM139" s="186" t="s">
        <v>2465</v>
      </c>
    </row>
    <row r="140" s="2" customFormat="1" ht="16.5" customHeight="1">
      <c r="A140" s="35"/>
      <c r="B140" s="174"/>
      <c r="C140" s="204" t="s">
        <v>94</v>
      </c>
      <c r="D140" s="204" t="s">
        <v>420</v>
      </c>
      <c r="E140" s="205" t="s">
        <v>1873</v>
      </c>
      <c r="F140" s="206" t="s">
        <v>1874</v>
      </c>
      <c r="G140" s="207" t="s">
        <v>322</v>
      </c>
      <c r="H140" s="208">
        <v>350</v>
      </c>
      <c r="I140" s="209"/>
      <c r="J140" s="210">
        <f>ROUND(I140*H140,2)</f>
        <v>0</v>
      </c>
      <c r="K140" s="206" t="s">
        <v>1</v>
      </c>
      <c r="L140" s="211"/>
      <c r="M140" s="212" t="s">
        <v>1</v>
      </c>
      <c r="N140" s="213" t="s">
        <v>41</v>
      </c>
      <c r="O140" s="74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6" t="s">
        <v>158</v>
      </c>
      <c r="AT140" s="186" t="s">
        <v>420</v>
      </c>
      <c r="AU140" s="186" t="s">
        <v>85</v>
      </c>
      <c r="AY140" s="16" t="s">
        <v>153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6" t="s">
        <v>83</v>
      </c>
      <c r="BK140" s="187">
        <f>ROUND(I140*H140,2)</f>
        <v>0</v>
      </c>
      <c r="BL140" s="16" t="s">
        <v>158</v>
      </c>
      <c r="BM140" s="186" t="s">
        <v>2466</v>
      </c>
    </row>
    <row r="141" s="2" customFormat="1" ht="16.5" customHeight="1">
      <c r="A141" s="35"/>
      <c r="B141" s="174"/>
      <c r="C141" s="204" t="s">
        <v>97</v>
      </c>
      <c r="D141" s="204" t="s">
        <v>420</v>
      </c>
      <c r="E141" s="205" t="s">
        <v>1876</v>
      </c>
      <c r="F141" s="206" t="s">
        <v>1877</v>
      </c>
      <c r="G141" s="207" t="s">
        <v>322</v>
      </c>
      <c r="H141" s="208">
        <v>280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41</v>
      </c>
      <c r="O141" s="74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6" t="s">
        <v>158</v>
      </c>
      <c r="AT141" s="186" t="s">
        <v>420</v>
      </c>
      <c r="AU141" s="186" t="s">
        <v>85</v>
      </c>
      <c r="AY141" s="16" t="s">
        <v>153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6" t="s">
        <v>83</v>
      </c>
      <c r="BK141" s="187">
        <f>ROUND(I141*H141,2)</f>
        <v>0</v>
      </c>
      <c r="BL141" s="16" t="s">
        <v>158</v>
      </c>
      <c r="BM141" s="186" t="s">
        <v>2467</v>
      </c>
    </row>
    <row r="142" s="2" customFormat="1" ht="16.5" customHeight="1">
      <c r="A142" s="35"/>
      <c r="B142" s="174"/>
      <c r="C142" s="204" t="s">
        <v>100</v>
      </c>
      <c r="D142" s="204" t="s">
        <v>420</v>
      </c>
      <c r="E142" s="205" t="s">
        <v>2468</v>
      </c>
      <c r="F142" s="206" t="s">
        <v>2469</v>
      </c>
      <c r="G142" s="207" t="s">
        <v>172</v>
      </c>
      <c r="H142" s="208">
        <v>1</v>
      </c>
      <c r="I142" s="209"/>
      <c r="J142" s="210">
        <f>ROUND(I142*H142,2)</f>
        <v>0</v>
      </c>
      <c r="K142" s="206" t="s">
        <v>1</v>
      </c>
      <c r="L142" s="211"/>
      <c r="M142" s="212" t="s">
        <v>1</v>
      </c>
      <c r="N142" s="213" t="s">
        <v>41</v>
      </c>
      <c r="O142" s="74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6" t="s">
        <v>158</v>
      </c>
      <c r="AT142" s="186" t="s">
        <v>420</v>
      </c>
      <c r="AU142" s="186" t="s">
        <v>85</v>
      </c>
      <c r="AY142" s="16" t="s">
        <v>153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6" t="s">
        <v>83</v>
      </c>
      <c r="BK142" s="187">
        <f>ROUND(I142*H142,2)</f>
        <v>0</v>
      </c>
      <c r="BL142" s="16" t="s">
        <v>158</v>
      </c>
      <c r="BM142" s="186" t="s">
        <v>2470</v>
      </c>
    </row>
    <row r="143" s="2" customFormat="1" ht="16.5" customHeight="1">
      <c r="A143" s="35"/>
      <c r="B143" s="174"/>
      <c r="C143" s="204" t="s">
        <v>103</v>
      </c>
      <c r="D143" s="204" t="s">
        <v>420</v>
      </c>
      <c r="E143" s="205" t="s">
        <v>1900</v>
      </c>
      <c r="F143" s="206" t="s">
        <v>1901</v>
      </c>
      <c r="G143" s="207" t="s">
        <v>172</v>
      </c>
      <c r="H143" s="208">
        <v>1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41</v>
      </c>
      <c r="O143" s="74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6" t="s">
        <v>158</v>
      </c>
      <c r="AT143" s="186" t="s">
        <v>420</v>
      </c>
      <c r="AU143" s="186" t="s">
        <v>85</v>
      </c>
      <c r="AY143" s="16" t="s">
        <v>153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6" t="s">
        <v>83</v>
      </c>
      <c r="BK143" s="187">
        <f>ROUND(I143*H143,2)</f>
        <v>0</v>
      </c>
      <c r="BL143" s="16" t="s">
        <v>158</v>
      </c>
      <c r="BM143" s="186" t="s">
        <v>2471</v>
      </c>
    </row>
    <row r="144" s="2" customFormat="1" ht="16.5" customHeight="1">
      <c r="A144" s="35"/>
      <c r="B144" s="174"/>
      <c r="C144" s="175" t="s">
        <v>111</v>
      </c>
      <c r="D144" s="175" t="s">
        <v>154</v>
      </c>
      <c r="E144" s="176" t="s">
        <v>1903</v>
      </c>
      <c r="F144" s="177" t="s">
        <v>1904</v>
      </c>
      <c r="G144" s="178" t="s">
        <v>172</v>
      </c>
      <c r="H144" s="179">
        <v>1</v>
      </c>
      <c r="I144" s="180"/>
      <c r="J144" s="181">
        <f>ROUND(I144*H144,2)</f>
        <v>0</v>
      </c>
      <c r="K144" s="177" t="s">
        <v>1</v>
      </c>
      <c r="L144" s="36"/>
      <c r="M144" s="182" t="s">
        <v>1</v>
      </c>
      <c r="N144" s="183" t="s">
        <v>41</v>
      </c>
      <c r="O144" s="74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6" t="s">
        <v>158</v>
      </c>
      <c r="AT144" s="186" t="s">
        <v>154</v>
      </c>
      <c r="AU144" s="186" t="s">
        <v>85</v>
      </c>
      <c r="AY144" s="16" t="s">
        <v>153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6" t="s">
        <v>83</v>
      </c>
      <c r="BK144" s="187">
        <f>ROUND(I144*H144,2)</f>
        <v>0</v>
      </c>
      <c r="BL144" s="16" t="s">
        <v>158</v>
      </c>
      <c r="BM144" s="186" t="s">
        <v>2472</v>
      </c>
    </row>
    <row r="145" s="2" customFormat="1" ht="16.5" customHeight="1">
      <c r="A145" s="35"/>
      <c r="B145" s="174"/>
      <c r="C145" s="175" t="s">
        <v>7</v>
      </c>
      <c r="D145" s="175" t="s">
        <v>154</v>
      </c>
      <c r="E145" s="176" t="s">
        <v>1909</v>
      </c>
      <c r="F145" s="177" t="s">
        <v>1910</v>
      </c>
      <c r="G145" s="178" t="s">
        <v>172</v>
      </c>
      <c r="H145" s="179">
        <v>1</v>
      </c>
      <c r="I145" s="180"/>
      <c r="J145" s="181">
        <f>ROUND(I145*H145,2)</f>
        <v>0</v>
      </c>
      <c r="K145" s="177" t="s">
        <v>1</v>
      </c>
      <c r="L145" s="36"/>
      <c r="M145" s="182" t="s">
        <v>1</v>
      </c>
      <c r="N145" s="183" t="s">
        <v>41</v>
      </c>
      <c r="O145" s="74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6" t="s">
        <v>158</v>
      </c>
      <c r="AT145" s="186" t="s">
        <v>154</v>
      </c>
      <c r="AU145" s="186" t="s">
        <v>85</v>
      </c>
      <c r="AY145" s="16" t="s">
        <v>153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6" t="s">
        <v>83</v>
      </c>
      <c r="BK145" s="187">
        <f>ROUND(I145*H145,2)</f>
        <v>0</v>
      </c>
      <c r="BL145" s="16" t="s">
        <v>158</v>
      </c>
      <c r="BM145" s="186" t="s">
        <v>2473</v>
      </c>
    </row>
    <row r="146" s="2" customFormat="1" ht="16.5" customHeight="1">
      <c r="A146" s="35"/>
      <c r="B146" s="174"/>
      <c r="C146" s="175" t="s">
        <v>116</v>
      </c>
      <c r="D146" s="175" t="s">
        <v>154</v>
      </c>
      <c r="E146" s="176" t="s">
        <v>1912</v>
      </c>
      <c r="F146" s="177" t="s">
        <v>1913</v>
      </c>
      <c r="G146" s="178" t="s">
        <v>172</v>
      </c>
      <c r="H146" s="179">
        <v>1</v>
      </c>
      <c r="I146" s="180"/>
      <c r="J146" s="181">
        <f>ROUND(I146*H146,2)</f>
        <v>0</v>
      </c>
      <c r="K146" s="177" t="s">
        <v>1</v>
      </c>
      <c r="L146" s="36"/>
      <c r="M146" s="190" t="s">
        <v>1</v>
      </c>
      <c r="N146" s="191" t="s">
        <v>41</v>
      </c>
      <c r="O146" s="192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6" t="s">
        <v>152</v>
      </c>
      <c r="AT146" s="186" t="s">
        <v>154</v>
      </c>
      <c r="AU146" s="186" t="s">
        <v>85</v>
      </c>
      <c r="AY146" s="16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6" t="s">
        <v>83</v>
      </c>
      <c r="BK146" s="187">
        <f>ROUND(I146*H146,2)</f>
        <v>0</v>
      </c>
      <c r="BL146" s="16" t="s">
        <v>152</v>
      </c>
      <c r="BM146" s="186" t="s">
        <v>2474</v>
      </c>
    </row>
    <row r="147" s="2" customFormat="1" ht="6.96" customHeight="1">
      <c r="A147" s="35"/>
      <c r="B147" s="57"/>
      <c r="C147" s="58"/>
      <c r="D147" s="58"/>
      <c r="E147" s="58"/>
      <c r="F147" s="58"/>
      <c r="G147" s="58"/>
      <c r="H147" s="58"/>
      <c r="I147" s="58"/>
      <c r="J147" s="58"/>
      <c r="K147" s="58"/>
      <c r="L147" s="36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127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18. 9. 2022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7"/>
      <c r="B27" s="128"/>
      <c r="C27" s="127"/>
      <c r="D27" s="127"/>
      <c r="E27" s="33" t="s">
        <v>1</v>
      </c>
      <c r="F27" s="33"/>
      <c r="G27" s="33"/>
      <c r="H27" s="33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30" t="s">
        <v>36</v>
      </c>
      <c r="E30" s="35"/>
      <c r="F30" s="35"/>
      <c r="G30" s="35"/>
      <c r="H30" s="35"/>
      <c r="I30" s="35"/>
      <c r="J30" s="93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1" t="s">
        <v>40</v>
      </c>
      <c r="E33" s="29" t="s">
        <v>41</v>
      </c>
      <c r="F33" s="132">
        <f>ROUND((SUM(BE120:BE128)),  2)</f>
        <v>0</v>
      </c>
      <c r="G33" s="35"/>
      <c r="H33" s="35"/>
      <c r="I33" s="133">
        <v>0.20999999999999999</v>
      </c>
      <c r="J33" s="132">
        <f>ROUND(((SUM(BE120:BE128))*I33),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32">
        <f>ROUND((SUM(BF120:BF128)),  2)</f>
        <v>0</v>
      </c>
      <c r="G34" s="35"/>
      <c r="H34" s="35"/>
      <c r="I34" s="133">
        <v>0.14999999999999999</v>
      </c>
      <c r="J34" s="132">
        <f>ROUND(((SUM(BF120:BF128))*I34),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32">
        <f>ROUND((SUM(BG120:BG128)),  2)</f>
        <v>0</v>
      </c>
      <c r="G35" s="35"/>
      <c r="H35" s="35"/>
      <c r="I35" s="133">
        <v>0.20999999999999999</v>
      </c>
      <c r="J35" s="132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32">
        <f>ROUND((SUM(BH120:BH128)),  2)</f>
        <v>0</v>
      </c>
      <c r="G36" s="35"/>
      <c r="H36" s="35"/>
      <c r="I36" s="133">
        <v>0.14999999999999999</v>
      </c>
      <c r="J36" s="132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32">
        <f>ROUND((SUM(BI120:BI128)),  2)</f>
        <v>0</v>
      </c>
      <c r="G37" s="35"/>
      <c r="H37" s="35"/>
      <c r="I37" s="133">
        <v>0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4"/>
      <c r="D39" s="135" t="s">
        <v>46</v>
      </c>
      <c r="E39" s="78"/>
      <c r="F39" s="78"/>
      <c r="G39" s="136" t="s">
        <v>47</v>
      </c>
      <c r="H39" s="137" t="s">
        <v>48</v>
      </c>
      <c r="I39" s="78"/>
      <c r="J39" s="138">
        <f>SUM(J30:J37)</f>
        <v>0</v>
      </c>
      <c r="K39" s="139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126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0 - VRN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Studánka u Aše</v>
      </c>
      <c r="G89" s="35"/>
      <c r="H89" s="35"/>
      <c r="I89" s="29" t="s">
        <v>22</v>
      </c>
      <c r="J89" s="66" t="str">
        <f>IF(J12="","",J12)</f>
        <v>18. 9. 2022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Hranice</v>
      </c>
      <c r="G91" s="35"/>
      <c r="H91" s="35"/>
      <c r="I91" s="29" t="s">
        <v>30</v>
      </c>
      <c r="J91" s="33" t="str">
        <f>E21</f>
        <v>Projekt stav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2" t="s">
        <v>129</v>
      </c>
      <c r="D94" s="134"/>
      <c r="E94" s="134"/>
      <c r="F94" s="134"/>
      <c r="G94" s="134"/>
      <c r="H94" s="134"/>
      <c r="I94" s="134"/>
      <c r="J94" s="143" t="s">
        <v>130</v>
      </c>
      <c r="K94" s="13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4" t="s">
        <v>131</v>
      </c>
      <c r="D96" s="35"/>
      <c r="E96" s="35"/>
      <c r="F96" s="35"/>
      <c r="G96" s="35"/>
      <c r="H96" s="35"/>
      <c r="I96" s="35"/>
      <c r="J96" s="93">
        <f>J120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132</v>
      </c>
    </row>
    <row r="97" s="9" customFormat="1" ht="24.96" customHeight="1">
      <c r="A97" s="9"/>
      <c r="B97" s="145"/>
      <c r="C97" s="9"/>
      <c r="D97" s="146" t="s">
        <v>133</v>
      </c>
      <c r="E97" s="147"/>
      <c r="F97" s="147"/>
      <c r="G97" s="147"/>
      <c r="H97" s="147"/>
      <c r="I97" s="147"/>
      <c r="J97" s="148">
        <f>J121</f>
        <v>0</v>
      </c>
      <c r="K97" s="9"/>
      <c r="L97" s="14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5"/>
      <c r="C98" s="9"/>
      <c r="D98" s="146" t="s">
        <v>134</v>
      </c>
      <c r="E98" s="147"/>
      <c r="F98" s="147"/>
      <c r="G98" s="147"/>
      <c r="H98" s="147"/>
      <c r="I98" s="147"/>
      <c r="J98" s="148">
        <f>J124</f>
        <v>0</v>
      </c>
      <c r="K98" s="9"/>
      <c r="L98" s="14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9"/>
      <c r="C99" s="10"/>
      <c r="D99" s="150" t="s">
        <v>135</v>
      </c>
      <c r="E99" s="151"/>
      <c r="F99" s="151"/>
      <c r="G99" s="151"/>
      <c r="H99" s="151"/>
      <c r="I99" s="151"/>
      <c r="J99" s="152">
        <f>J125</f>
        <v>0</v>
      </c>
      <c r="K99" s="10"/>
      <c r="L99" s="14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9"/>
      <c r="C100" s="10"/>
      <c r="D100" s="150" t="s">
        <v>136</v>
      </c>
      <c r="E100" s="151"/>
      <c r="F100" s="151"/>
      <c r="G100" s="151"/>
      <c r="H100" s="151"/>
      <c r="I100" s="151"/>
      <c r="J100" s="152">
        <f>J127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137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126" t="str">
        <f>E7</f>
        <v>Šatny pro fotbalisty a obecní dům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126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64" t="str">
        <f>E9</f>
        <v>0 - VRN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5"/>
      <c r="E114" s="35"/>
      <c r="F114" s="24" t="str">
        <f>F12</f>
        <v>Studánka u Aše</v>
      </c>
      <c r="G114" s="35"/>
      <c r="H114" s="35"/>
      <c r="I114" s="29" t="s">
        <v>22</v>
      </c>
      <c r="J114" s="66" t="str">
        <f>IF(J12="","",J12)</f>
        <v>18. 9. 2022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5"/>
      <c r="E116" s="35"/>
      <c r="F116" s="24" t="str">
        <f>E15</f>
        <v>Město Hranice</v>
      </c>
      <c r="G116" s="35"/>
      <c r="H116" s="35"/>
      <c r="I116" s="29" t="s">
        <v>30</v>
      </c>
      <c r="J116" s="33" t="str">
        <f>E21</f>
        <v>Projekt stav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5"/>
      <c r="E117" s="35"/>
      <c r="F117" s="24" t="str">
        <f>IF(E18="","",E18)</f>
        <v>Vyplň údaj</v>
      </c>
      <c r="G117" s="35"/>
      <c r="H117" s="35"/>
      <c r="I117" s="29" t="s">
        <v>33</v>
      </c>
      <c r="J117" s="33" t="str">
        <f>E24</f>
        <v>Milan Hájek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53"/>
      <c r="B119" s="154"/>
      <c r="C119" s="155" t="s">
        <v>138</v>
      </c>
      <c r="D119" s="156" t="s">
        <v>61</v>
      </c>
      <c r="E119" s="156" t="s">
        <v>57</v>
      </c>
      <c r="F119" s="156" t="s">
        <v>58</v>
      </c>
      <c r="G119" s="156" t="s">
        <v>139</v>
      </c>
      <c r="H119" s="156" t="s">
        <v>140</v>
      </c>
      <c r="I119" s="156" t="s">
        <v>141</v>
      </c>
      <c r="J119" s="156" t="s">
        <v>130</v>
      </c>
      <c r="K119" s="157" t="s">
        <v>142</v>
      </c>
      <c r="L119" s="158"/>
      <c r="M119" s="83" t="s">
        <v>1</v>
      </c>
      <c r="N119" s="84" t="s">
        <v>40</v>
      </c>
      <c r="O119" s="84" t="s">
        <v>143</v>
      </c>
      <c r="P119" s="84" t="s">
        <v>144</v>
      </c>
      <c r="Q119" s="84" t="s">
        <v>145</v>
      </c>
      <c r="R119" s="84" t="s">
        <v>146</v>
      </c>
      <c r="S119" s="84" t="s">
        <v>147</v>
      </c>
      <c r="T119" s="85" t="s">
        <v>148</v>
      </c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</row>
    <row r="120" s="2" customFormat="1" ht="22.8" customHeight="1">
      <c r="A120" s="35"/>
      <c r="B120" s="36"/>
      <c r="C120" s="90" t="s">
        <v>149</v>
      </c>
      <c r="D120" s="35"/>
      <c r="E120" s="35"/>
      <c r="F120" s="35"/>
      <c r="G120" s="35"/>
      <c r="H120" s="35"/>
      <c r="I120" s="35"/>
      <c r="J120" s="159">
        <f>BK120</f>
        <v>0</v>
      </c>
      <c r="K120" s="35"/>
      <c r="L120" s="36"/>
      <c r="M120" s="86"/>
      <c r="N120" s="70"/>
      <c r="O120" s="87"/>
      <c r="P120" s="160">
        <f>P121+P124</f>
        <v>0</v>
      </c>
      <c r="Q120" s="87"/>
      <c r="R120" s="160">
        <f>R121+R124</f>
        <v>0</v>
      </c>
      <c r="S120" s="87"/>
      <c r="T120" s="161">
        <f>T121+T124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6" t="s">
        <v>75</v>
      </c>
      <c r="AU120" s="16" t="s">
        <v>132</v>
      </c>
      <c r="BK120" s="162">
        <f>BK121+BK124</f>
        <v>0</v>
      </c>
    </row>
    <row r="121" s="12" customFormat="1" ht="25.92" customHeight="1">
      <c r="A121" s="12"/>
      <c r="B121" s="163"/>
      <c r="C121" s="12"/>
      <c r="D121" s="164" t="s">
        <v>75</v>
      </c>
      <c r="E121" s="165" t="s">
        <v>150</v>
      </c>
      <c r="F121" s="165" t="s">
        <v>151</v>
      </c>
      <c r="G121" s="12"/>
      <c r="H121" s="12"/>
      <c r="I121" s="166"/>
      <c r="J121" s="167">
        <f>BK121</f>
        <v>0</v>
      </c>
      <c r="K121" s="12"/>
      <c r="L121" s="163"/>
      <c r="M121" s="168"/>
      <c r="N121" s="169"/>
      <c r="O121" s="169"/>
      <c r="P121" s="170">
        <f>SUM(P122:P123)</f>
        <v>0</v>
      </c>
      <c r="Q121" s="169"/>
      <c r="R121" s="170">
        <f>SUM(R122:R123)</f>
        <v>0</v>
      </c>
      <c r="S121" s="169"/>
      <c r="T121" s="171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4" t="s">
        <v>152</v>
      </c>
      <c r="AT121" s="172" t="s">
        <v>75</v>
      </c>
      <c r="AU121" s="172" t="s">
        <v>76</v>
      </c>
      <c r="AY121" s="164" t="s">
        <v>153</v>
      </c>
      <c r="BK121" s="173">
        <f>SUM(BK122:BK123)</f>
        <v>0</v>
      </c>
    </row>
    <row r="122" s="2" customFormat="1" ht="21.75" customHeight="1">
      <c r="A122" s="35"/>
      <c r="B122" s="174"/>
      <c r="C122" s="175" t="s">
        <v>83</v>
      </c>
      <c r="D122" s="175" t="s">
        <v>154</v>
      </c>
      <c r="E122" s="176" t="s">
        <v>155</v>
      </c>
      <c r="F122" s="177" t="s">
        <v>156</v>
      </c>
      <c r="G122" s="178" t="s">
        <v>157</v>
      </c>
      <c r="H122" s="179">
        <v>1</v>
      </c>
      <c r="I122" s="180"/>
      <c r="J122" s="181">
        <f>ROUND(I122*H122,2)</f>
        <v>0</v>
      </c>
      <c r="K122" s="177" t="s">
        <v>1</v>
      </c>
      <c r="L122" s="36"/>
      <c r="M122" s="182" t="s">
        <v>1</v>
      </c>
      <c r="N122" s="183" t="s">
        <v>41</v>
      </c>
      <c r="O122" s="74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6" t="s">
        <v>158</v>
      </c>
      <c r="AT122" s="186" t="s">
        <v>154</v>
      </c>
      <c r="AU122" s="186" t="s">
        <v>83</v>
      </c>
      <c r="AY122" s="16" t="s">
        <v>153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6" t="s">
        <v>83</v>
      </c>
      <c r="BK122" s="187">
        <f>ROUND(I122*H122,2)</f>
        <v>0</v>
      </c>
      <c r="BL122" s="16" t="s">
        <v>158</v>
      </c>
      <c r="BM122" s="186" t="s">
        <v>159</v>
      </c>
    </row>
    <row r="123" s="2" customFormat="1" ht="16.5" customHeight="1">
      <c r="A123" s="35"/>
      <c r="B123" s="174"/>
      <c r="C123" s="175" t="s">
        <v>85</v>
      </c>
      <c r="D123" s="175" t="s">
        <v>154</v>
      </c>
      <c r="E123" s="176" t="s">
        <v>160</v>
      </c>
      <c r="F123" s="177" t="s">
        <v>161</v>
      </c>
      <c r="G123" s="178" t="s">
        <v>162</v>
      </c>
      <c r="H123" s="179">
        <v>1</v>
      </c>
      <c r="I123" s="180"/>
      <c r="J123" s="181">
        <f>ROUND(I123*H123,2)</f>
        <v>0</v>
      </c>
      <c r="K123" s="177" t="s">
        <v>1</v>
      </c>
      <c r="L123" s="36"/>
      <c r="M123" s="182" t="s">
        <v>1</v>
      </c>
      <c r="N123" s="183" t="s">
        <v>41</v>
      </c>
      <c r="O123" s="74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6" t="s">
        <v>163</v>
      </c>
      <c r="AT123" s="186" t="s">
        <v>154</v>
      </c>
      <c r="AU123" s="186" t="s">
        <v>83</v>
      </c>
      <c r="AY123" s="16" t="s">
        <v>153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6" t="s">
        <v>83</v>
      </c>
      <c r="BK123" s="187">
        <f>ROUND(I123*H123,2)</f>
        <v>0</v>
      </c>
      <c r="BL123" s="16" t="s">
        <v>163</v>
      </c>
      <c r="BM123" s="186" t="s">
        <v>164</v>
      </c>
    </row>
    <row r="124" s="12" customFormat="1" ht="25.92" customHeight="1">
      <c r="A124" s="12"/>
      <c r="B124" s="163"/>
      <c r="C124" s="12"/>
      <c r="D124" s="164" t="s">
        <v>75</v>
      </c>
      <c r="E124" s="165" t="s">
        <v>81</v>
      </c>
      <c r="F124" s="165" t="s">
        <v>165</v>
      </c>
      <c r="G124" s="12"/>
      <c r="H124" s="12"/>
      <c r="I124" s="166"/>
      <c r="J124" s="167">
        <f>BK124</f>
        <v>0</v>
      </c>
      <c r="K124" s="12"/>
      <c r="L124" s="163"/>
      <c r="M124" s="168"/>
      <c r="N124" s="169"/>
      <c r="O124" s="169"/>
      <c r="P124" s="170">
        <f>P125+P127</f>
        <v>0</v>
      </c>
      <c r="Q124" s="169"/>
      <c r="R124" s="170">
        <f>R125+R127</f>
        <v>0</v>
      </c>
      <c r="S124" s="169"/>
      <c r="T124" s="171">
        <f>T125+T127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166</v>
      </c>
      <c r="AT124" s="172" t="s">
        <v>75</v>
      </c>
      <c r="AU124" s="172" t="s">
        <v>76</v>
      </c>
      <c r="AY124" s="164" t="s">
        <v>153</v>
      </c>
      <c r="BK124" s="173">
        <f>BK125+BK127</f>
        <v>0</v>
      </c>
    </row>
    <row r="125" s="12" customFormat="1" ht="22.8" customHeight="1">
      <c r="A125" s="12"/>
      <c r="B125" s="163"/>
      <c r="C125" s="12"/>
      <c r="D125" s="164" t="s">
        <v>75</v>
      </c>
      <c r="E125" s="188" t="s">
        <v>167</v>
      </c>
      <c r="F125" s="188" t="s">
        <v>168</v>
      </c>
      <c r="G125" s="12"/>
      <c r="H125" s="12"/>
      <c r="I125" s="166"/>
      <c r="J125" s="189">
        <f>BK125</f>
        <v>0</v>
      </c>
      <c r="K125" s="12"/>
      <c r="L125" s="163"/>
      <c r="M125" s="168"/>
      <c r="N125" s="169"/>
      <c r="O125" s="169"/>
      <c r="P125" s="170">
        <f>P126</f>
        <v>0</v>
      </c>
      <c r="Q125" s="169"/>
      <c r="R125" s="170">
        <f>R126</f>
        <v>0</v>
      </c>
      <c r="S125" s="169"/>
      <c r="T125" s="17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4" t="s">
        <v>166</v>
      </c>
      <c r="AT125" s="172" t="s">
        <v>75</v>
      </c>
      <c r="AU125" s="172" t="s">
        <v>83</v>
      </c>
      <c r="AY125" s="164" t="s">
        <v>153</v>
      </c>
      <c r="BK125" s="173">
        <f>BK126</f>
        <v>0</v>
      </c>
    </row>
    <row r="126" s="2" customFormat="1" ht="16.5" customHeight="1">
      <c r="A126" s="35"/>
      <c r="B126" s="174"/>
      <c r="C126" s="175" t="s">
        <v>169</v>
      </c>
      <c r="D126" s="175" t="s">
        <v>154</v>
      </c>
      <c r="E126" s="176" t="s">
        <v>170</v>
      </c>
      <c r="F126" s="177" t="s">
        <v>171</v>
      </c>
      <c r="G126" s="178" t="s">
        <v>172</v>
      </c>
      <c r="H126" s="179">
        <v>1</v>
      </c>
      <c r="I126" s="180"/>
      <c r="J126" s="181">
        <f>ROUND(I126*H126,2)</f>
        <v>0</v>
      </c>
      <c r="K126" s="177" t="s">
        <v>173</v>
      </c>
      <c r="L126" s="36"/>
      <c r="M126" s="182" t="s">
        <v>1</v>
      </c>
      <c r="N126" s="183" t="s">
        <v>41</v>
      </c>
      <c r="O126" s="74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6" t="s">
        <v>163</v>
      </c>
      <c r="AT126" s="186" t="s">
        <v>154</v>
      </c>
      <c r="AU126" s="186" t="s">
        <v>85</v>
      </c>
      <c r="AY126" s="16" t="s">
        <v>153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6" t="s">
        <v>83</v>
      </c>
      <c r="BK126" s="187">
        <f>ROUND(I126*H126,2)</f>
        <v>0</v>
      </c>
      <c r="BL126" s="16" t="s">
        <v>163</v>
      </c>
      <c r="BM126" s="186" t="s">
        <v>174</v>
      </c>
    </row>
    <row r="127" s="12" customFormat="1" ht="22.8" customHeight="1">
      <c r="A127" s="12"/>
      <c r="B127" s="163"/>
      <c r="C127" s="12"/>
      <c r="D127" s="164" t="s">
        <v>75</v>
      </c>
      <c r="E127" s="188" t="s">
        <v>175</v>
      </c>
      <c r="F127" s="188" t="s">
        <v>176</v>
      </c>
      <c r="G127" s="12"/>
      <c r="H127" s="12"/>
      <c r="I127" s="166"/>
      <c r="J127" s="189">
        <f>BK127</f>
        <v>0</v>
      </c>
      <c r="K127" s="12"/>
      <c r="L127" s="163"/>
      <c r="M127" s="168"/>
      <c r="N127" s="169"/>
      <c r="O127" s="169"/>
      <c r="P127" s="170">
        <f>P128</f>
        <v>0</v>
      </c>
      <c r="Q127" s="169"/>
      <c r="R127" s="170">
        <f>R128</f>
        <v>0</v>
      </c>
      <c r="S127" s="169"/>
      <c r="T127" s="17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4" t="s">
        <v>166</v>
      </c>
      <c r="AT127" s="172" t="s">
        <v>75</v>
      </c>
      <c r="AU127" s="172" t="s">
        <v>83</v>
      </c>
      <c r="AY127" s="164" t="s">
        <v>153</v>
      </c>
      <c r="BK127" s="173">
        <f>BK128</f>
        <v>0</v>
      </c>
    </row>
    <row r="128" s="2" customFormat="1" ht="16.5" customHeight="1">
      <c r="A128" s="35"/>
      <c r="B128" s="174"/>
      <c r="C128" s="175" t="s">
        <v>152</v>
      </c>
      <c r="D128" s="175" t="s">
        <v>154</v>
      </c>
      <c r="E128" s="176" t="s">
        <v>177</v>
      </c>
      <c r="F128" s="177" t="s">
        <v>176</v>
      </c>
      <c r="G128" s="178" t="s">
        <v>162</v>
      </c>
      <c r="H128" s="179">
        <v>1</v>
      </c>
      <c r="I128" s="180"/>
      <c r="J128" s="181">
        <f>ROUND(I128*H128,2)</f>
        <v>0</v>
      </c>
      <c r="K128" s="177" t="s">
        <v>178</v>
      </c>
      <c r="L128" s="36"/>
      <c r="M128" s="190" t="s">
        <v>1</v>
      </c>
      <c r="N128" s="191" t="s">
        <v>41</v>
      </c>
      <c r="O128" s="192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6" t="s">
        <v>163</v>
      </c>
      <c r="AT128" s="186" t="s">
        <v>154</v>
      </c>
      <c r="AU128" s="186" t="s">
        <v>85</v>
      </c>
      <c r="AY128" s="16" t="s">
        <v>153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83</v>
      </c>
      <c r="BK128" s="187">
        <f>ROUND(I128*H128,2)</f>
        <v>0</v>
      </c>
      <c r="BL128" s="16" t="s">
        <v>163</v>
      </c>
      <c r="BM128" s="186" t="s">
        <v>179</v>
      </c>
    </row>
    <row r="129" s="2" customFormat="1" ht="6.96" customHeight="1">
      <c r="A129" s="35"/>
      <c r="B129" s="57"/>
      <c r="C129" s="58"/>
      <c r="D129" s="58"/>
      <c r="E129" s="58"/>
      <c r="F129" s="58"/>
      <c r="G129" s="58"/>
      <c r="H129" s="58"/>
      <c r="I129" s="58"/>
      <c r="J129" s="58"/>
      <c r="K129" s="58"/>
      <c r="L129" s="36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autoFilter ref="C119:K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180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182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ROUND((SUM(BE131:BE200)),  2)</f>
        <v>0</v>
      </c>
      <c r="G35" s="35"/>
      <c r="H35" s="35"/>
      <c r="I35" s="133">
        <v>0.20999999999999999</v>
      </c>
      <c r="J35" s="132">
        <f>ROUND(((SUM(BE131:BE200))*I35),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ROUND((SUM(BF131:BF200)),  2)</f>
        <v>0</v>
      </c>
      <c r="G36" s="35"/>
      <c r="H36" s="35"/>
      <c r="I36" s="133">
        <v>0.14999999999999999</v>
      </c>
      <c r="J36" s="132">
        <f>ROUND(((SUM(BF131:BF200))*I36),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ROUND((SUM(BG131:BG200)),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ROUND((SUM(BH131:BH200)),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ROUND((SUM(BI131:BI200)),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180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10 - Šatny a sociální zařízení - bourací práce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J131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183</v>
      </c>
      <c r="E99" s="147"/>
      <c r="F99" s="147"/>
      <c r="G99" s="147"/>
      <c r="H99" s="147"/>
      <c r="I99" s="147"/>
      <c r="J99" s="148">
        <f>J132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184</v>
      </c>
      <c r="E100" s="151"/>
      <c r="F100" s="151"/>
      <c r="G100" s="151"/>
      <c r="H100" s="151"/>
      <c r="I100" s="151"/>
      <c r="J100" s="152">
        <f>J133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9"/>
      <c r="C101" s="10"/>
      <c r="D101" s="150" t="s">
        <v>185</v>
      </c>
      <c r="E101" s="151"/>
      <c r="F101" s="151"/>
      <c r="G101" s="151"/>
      <c r="H101" s="151"/>
      <c r="I101" s="151"/>
      <c r="J101" s="152">
        <f>J137</f>
        <v>0</v>
      </c>
      <c r="K101" s="10"/>
      <c r="L101" s="14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9"/>
      <c r="C102" s="10"/>
      <c r="D102" s="150" t="s">
        <v>186</v>
      </c>
      <c r="E102" s="151"/>
      <c r="F102" s="151"/>
      <c r="G102" s="151"/>
      <c r="H102" s="151"/>
      <c r="I102" s="151"/>
      <c r="J102" s="152">
        <f>J156</f>
        <v>0</v>
      </c>
      <c r="K102" s="10"/>
      <c r="L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5"/>
      <c r="C103" s="9"/>
      <c r="D103" s="146" t="s">
        <v>187</v>
      </c>
      <c r="E103" s="147"/>
      <c r="F103" s="147"/>
      <c r="G103" s="147"/>
      <c r="H103" s="147"/>
      <c r="I103" s="147"/>
      <c r="J103" s="148">
        <f>J164</f>
        <v>0</v>
      </c>
      <c r="K103" s="9"/>
      <c r="L103" s="14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9"/>
      <c r="C104" s="10"/>
      <c r="D104" s="150" t="s">
        <v>188</v>
      </c>
      <c r="E104" s="151"/>
      <c r="F104" s="151"/>
      <c r="G104" s="151"/>
      <c r="H104" s="151"/>
      <c r="I104" s="151"/>
      <c r="J104" s="152">
        <f>J165</f>
        <v>0</v>
      </c>
      <c r="K104" s="10"/>
      <c r="L104" s="14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9"/>
      <c r="C105" s="10"/>
      <c r="D105" s="150" t="s">
        <v>189</v>
      </c>
      <c r="E105" s="151"/>
      <c r="F105" s="151"/>
      <c r="G105" s="151"/>
      <c r="H105" s="151"/>
      <c r="I105" s="151"/>
      <c r="J105" s="152">
        <f>J168</f>
        <v>0</v>
      </c>
      <c r="K105" s="10"/>
      <c r="L105" s="14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9"/>
      <c r="C106" s="10"/>
      <c r="D106" s="150" t="s">
        <v>190</v>
      </c>
      <c r="E106" s="151"/>
      <c r="F106" s="151"/>
      <c r="G106" s="151"/>
      <c r="H106" s="151"/>
      <c r="I106" s="151"/>
      <c r="J106" s="152">
        <f>J175</f>
        <v>0</v>
      </c>
      <c r="K106" s="10"/>
      <c r="L106" s="14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9"/>
      <c r="C107" s="10"/>
      <c r="D107" s="150" t="s">
        <v>191</v>
      </c>
      <c r="E107" s="151"/>
      <c r="F107" s="151"/>
      <c r="G107" s="151"/>
      <c r="H107" s="151"/>
      <c r="I107" s="151"/>
      <c r="J107" s="152">
        <f>J181</f>
        <v>0</v>
      </c>
      <c r="K107" s="10"/>
      <c r="L107" s="14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9"/>
      <c r="C108" s="10"/>
      <c r="D108" s="150" t="s">
        <v>192</v>
      </c>
      <c r="E108" s="151"/>
      <c r="F108" s="151"/>
      <c r="G108" s="151"/>
      <c r="H108" s="151"/>
      <c r="I108" s="151"/>
      <c r="J108" s="152">
        <f>J183</f>
        <v>0</v>
      </c>
      <c r="K108" s="10"/>
      <c r="L108" s="14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9"/>
      <c r="C109" s="10"/>
      <c r="D109" s="150" t="s">
        <v>193</v>
      </c>
      <c r="E109" s="151"/>
      <c r="F109" s="151"/>
      <c r="G109" s="151"/>
      <c r="H109" s="151"/>
      <c r="I109" s="151"/>
      <c r="J109" s="152">
        <f>J192</f>
        <v>0</v>
      </c>
      <c r="K109" s="10"/>
      <c r="L109" s="14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137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5"/>
      <c r="D119" s="35"/>
      <c r="E119" s="126" t="str">
        <f>E7</f>
        <v>Šatny pro fotbalisty a obecní dům</v>
      </c>
      <c r="F119" s="29"/>
      <c r="G119" s="29"/>
      <c r="H119" s="29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9"/>
      <c r="C120" s="29" t="s">
        <v>126</v>
      </c>
      <c r="L120" s="19"/>
    </row>
    <row r="121" s="2" customFormat="1" ht="16.5" customHeight="1">
      <c r="A121" s="35"/>
      <c r="B121" s="36"/>
      <c r="C121" s="35"/>
      <c r="D121" s="35"/>
      <c r="E121" s="126" t="s">
        <v>180</v>
      </c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181</v>
      </c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5"/>
      <c r="D123" s="35"/>
      <c r="E123" s="64" t="str">
        <f>E11</f>
        <v>10 - Šatny a sociální zařízení - bourací práce</v>
      </c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5"/>
      <c r="D124" s="35"/>
      <c r="E124" s="35"/>
      <c r="F124" s="35"/>
      <c r="G124" s="35"/>
      <c r="H124" s="35"/>
      <c r="I124" s="35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5"/>
      <c r="E125" s="35"/>
      <c r="F125" s="24" t="str">
        <f>F14</f>
        <v>Studánka u Aše</v>
      </c>
      <c r="G125" s="35"/>
      <c r="H125" s="35"/>
      <c r="I125" s="29" t="s">
        <v>22</v>
      </c>
      <c r="J125" s="66" t="str">
        <f>IF(J14="","",J14)</f>
        <v>18. 9. 2022</v>
      </c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5"/>
      <c r="D126" s="35"/>
      <c r="E126" s="35"/>
      <c r="F126" s="35"/>
      <c r="G126" s="35"/>
      <c r="H126" s="35"/>
      <c r="I126" s="35"/>
      <c r="J126" s="35"/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24</v>
      </c>
      <c r="D127" s="35"/>
      <c r="E127" s="35"/>
      <c r="F127" s="24" t="str">
        <f>E17</f>
        <v>Město Hranice</v>
      </c>
      <c r="G127" s="35"/>
      <c r="H127" s="35"/>
      <c r="I127" s="29" t="s">
        <v>30</v>
      </c>
      <c r="J127" s="33" t="str">
        <f>E23</f>
        <v>Projekt stav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28</v>
      </c>
      <c r="D128" s="35"/>
      <c r="E128" s="35"/>
      <c r="F128" s="24" t="str">
        <f>IF(E20="","",E20)</f>
        <v>Vyplň údaj</v>
      </c>
      <c r="G128" s="35"/>
      <c r="H128" s="35"/>
      <c r="I128" s="29" t="s">
        <v>33</v>
      </c>
      <c r="J128" s="33" t="str">
        <f>E26</f>
        <v>Milan Hájek</v>
      </c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5"/>
      <c r="D129" s="35"/>
      <c r="E129" s="35"/>
      <c r="F129" s="35"/>
      <c r="G129" s="35"/>
      <c r="H129" s="35"/>
      <c r="I129" s="35"/>
      <c r="J129" s="35"/>
      <c r="K129" s="35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153"/>
      <c r="B130" s="154"/>
      <c r="C130" s="155" t="s">
        <v>138</v>
      </c>
      <c r="D130" s="156" t="s">
        <v>61</v>
      </c>
      <c r="E130" s="156" t="s">
        <v>57</v>
      </c>
      <c r="F130" s="156" t="s">
        <v>58</v>
      </c>
      <c r="G130" s="156" t="s">
        <v>139</v>
      </c>
      <c r="H130" s="156" t="s">
        <v>140</v>
      </c>
      <c r="I130" s="156" t="s">
        <v>141</v>
      </c>
      <c r="J130" s="156" t="s">
        <v>130</v>
      </c>
      <c r="K130" s="157" t="s">
        <v>142</v>
      </c>
      <c r="L130" s="158"/>
      <c r="M130" s="83" t="s">
        <v>1</v>
      </c>
      <c r="N130" s="84" t="s">
        <v>40</v>
      </c>
      <c r="O130" s="84" t="s">
        <v>143</v>
      </c>
      <c r="P130" s="84" t="s">
        <v>144</v>
      </c>
      <c r="Q130" s="84" t="s">
        <v>145</v>
      </c>
      <c r="R130" s="84" t="s">
        <v>146</v>
      </c>
      <c r="S130" s="84" t="s">
        <v>147</v>
      </c>
      <c r="T130" s="85" t="s">
        <v>148</v>
      </c>
      <c r="U130" s="15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/>
    </row>
    <row r="131" s="2" customFormat="1" ht="22.8" customHeight="1">
      <c r="A131" s="35"/>
      <c r="B131" s="36"/>
      <c r="C131" s="90" t="s">
        <v>149</v>
      </c>
      <c r="D131" s="35"/>
      <c r="E131" s="35"/>
      <c r="F131" s="35"/>
      <c r="G131" s="35"/>
      <c r="H131" s="35"/>
      <c r="I131" s="35"/>
      <c r="J131" s="159">
        <f>BK131</f>
        <v>0</v>
      </c>
      <c r="K131" s="35"/>
      <c r="L131" s="36"/>
      <c r="M131" s="86"/>
      <c r="N131" s="70"/>
      <c r="O131" s="87"/>
      <c r="P131" s="160">
        <f>P132+P164</f>
        <v>0</v>
      </c>
      <c r="Q131" s="87"/>
      <c r="R131" s="160">
        <f>R132+R164</f>
        <v>0</v>
      </c>
      <c r="S131" s="87"/>
      <c r="T131" s="161">
        <f>T132+T164</f>
        <v>104.00029834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6" t="s">
        <v>75</v>
      </c>
      <c r="AU131" s="16" t="s">
        <v>132</v>
      </c>
      <c r="BK131" s="162">
        <f>BK132+BK164</f>
        <v>0</v>
      </c>
    </row>
    <row r="132" s="12" customFormat="1" ht="25.92" customHeight="1">
      <c r="A132" s="12"/>
      <c r="B132" s="163"/>
      <c r="C132" s="12"/>
      <c r="D132" s="164" t="s">
        <v>75</v>
      </c>
      <c r="E132" s="165" t="s">
        <v>194</v>
      </c>
      <c r="F132" s="165" t="s">
        <v>195</v>
      </c>
      <c r="G132" s="12"/>
      <c r="H132" s="12"/>
      <c r="I132" s="166"/>
      <c r="J132" s="167">
        <f>BK132</f>
        <v>0</v>
      </c>
      <c r="K132" s="12"/>
      <c r="L132" s="163"/>
      <c r="M132" s="168"/>
      <c r="N132" s="169"/>
      <c r="O132" s="169"/>
      <c r="P132" s="170">
        <f>P133+P137+P156</f>
        <v>0</v>
      </c>
      <c r="Q132" s="169"/>
      <c r="R132" s="170">
        <f>R133+R137+R156</f>
        <v>0</v>
      </c>
      <c r="S132" s="169"/>
      <c r="T132" s="171">
        <f>T133+T137+T156</f>
        <v>71.851900000000001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4" t="s">
        <v>83</v>
      </c>
      <c r="AT132" s="172" t="s">
        <v>75</v>
      </c>
      <c r="AU132" s="172" t="s">
        <v>76</v>
      </c>
      <c r="AY132" s="164" t="s">
        <v>153</v>
      </c>
      <c r="BK132" s="173">
        <f>BK133+BK137+BK156</f>
        <v>0</v>
      </c>
    </row>
    <row r="133" s="12" customFormat="1" ht="22.8" customHeight="1">
      <c r="A133" s="12"/>
      <c r="B133" s="163"/>
      <c r="C133" s="12"/>
      <c r="D133" s="164" t="s">
        <v>75</v>
      </c>
      <c r="E133" s="188" t="s">
        <v>83</v>
      </c>
      <c r="F133" s="188" t="s">
        <v>196</v>
      </c>
      <c r="G133" s="12"/>
      <c r="H133" s="12"/>
      <c r="I133" s="166"/>
      <c r="J133" s="189">
        <f>BK133</f>
        <v>0</v>
      </c>
      <c r="K133" s="12"/>
      <c r="L133" s="163"/>
      <c r="M133" s="168"/>
      <c r="N133" s="169"/>
      <c r="O133" s="169"/>
      <c r="P133" s="170">
        <f>SUM(P134:P136)</f>
        <v>0</v>
      </c>
      <c r="Q133" s="169"/>
      <c r="R133" s="170">
        <f>SUM(R134:R136)</f>
        <v>0</v>
      </c>
      <c r="S133" s="169"/>
      <c r="T133" s="171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4" t="s">
        <v>83</v>
      </c>
      <c r="AT133" s="172" t="s">
        <v>75</v>
      </c>
      <c r="AU133" s="172" t="s">
        <v>83</v>
      </c>
      <c r="AY133" s="164" t="s">
        <v>153</v>
      </c>
      <c r="BK133" s="173">
        <f>SUM(BK134:BK136)</f>
        <v>0</v>
      </c>
    </row>
    <row r="134" s="2" customFormat="1" ht="24.15" customHeight="1">
      <c r="A134" s="35"/>
      <c r="B134" s="174"/>
      <c r="C134" s="175" t="s">
        <v>83</v>
      </c>
      <c r="D134" s="175" t="s">
        <v>154</v>
      </c>
      <c r="E134" s="176" t="s">
        <v>197</v>
      </c>
      <c r="F134" s="177" t="s">
        <v>198</v>
      </c>
      <c r="G134" s="178" t="s">
        <v>199</v>
      </c>
      <c r="H134" s="179">
        <v>43.695999999999998</v>
      </c>
      <c r="I134" s="180"/>
      <c r="J134" s="181">
        <f>ROUND(I134*H134,2)</f>
        <v>0</v>
      </c>
      <c r="K134" s="177" t="s">
        <v>173</v>
      </c>
      <c r="L134" s="36"/>
      <c r="M134" s="182" t="s">
        <v>1</v>
      </c>
      <c r="N134" s="183" t="s">
        <v>41</v>
      </c>
      <c r="O134" s="74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6" t="s">
        <v>152</v>
      </c>
      <c r="AT134" s="186" t="s">
        <v>154</v>
      </c>
      <c r="AU134" s="186" t="s">
        <v>85</v>
      </c>
      <c r="AY134" s="16" t="s">
        <v>153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6" t="s">
        <v>83</v>
      </c>
      <c r="BK134" s="187">
        <f>ROUND(I134*H134,2)</f>
        <v>0</v>
      </c>
      <c r="BL134" s="16" t="s">
        <v>152</v>
      </c>
      <c r="BM134" s="186" t="s">
        <v>200</v>
      </c>
    </row>
    <row r="135" s="13" customFormat="1">
      <c r="A135" s="13"/>
      <c r="B135" s="195"/>
      <c r="C135" s="13"/>
      <c r="D135" s="196" t="s">
        <v>201</v>
      </c>
      <c r="E135" s="197" t="s">
        <v>1</v>
      </c>
      <c r="F135" s="198" t="s">
        <v>202</v>
      </c>
      <c r="G135" s="13"/>
      <c r="H135" s="199">
        <v>43.415999999999997</v>
      </c>
      <c r="I135" s="200"/>
      <c r="J135" s="13"/>
      <c r="K135" s="13"/>
      <c r="L135" s="195"/>
      <c r="M135" s="201"/>
      <c r="N135" s="202"/>
      <c r="O135" s="202"/>
      <c r="P135" s="202"/>
      <c r="Q135" s="202"/>
      <c r="R135" s="202"/>
      <c r="S135" s="202"/>
      <c r="T135" s="20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7" t="s">
        <v>201</v>
      </c>
      <c r="AU135" s="197" t="s">
        <v>85</v>
      </c>
      <c r="AV135" s="13" t="s">
        <v>85</v>
      </c>
      <c r="AW135" s="13" t="s">
        <v>32</v>
      </c>
      <c r="AX135" s="13" t="s">
        <v>76</v>
      </c>
      <c r="AY135" s="197" t="s">
        <v>153</v>
      </c>
    </row>
    <row r="136" s="13" customFormat="1">
      <c r="A136" s="13"/>
      <c r="B136" s="195"/>
      <c r="C136" s="13"/>
      <c r="D136" s="196" t="s">
        <v>201</v>
      </c>
      <c r="E136" s="197" t="s">
        <v>1</v>
      </c>
      <c r="F136" s="198" t="s">
        <v>203</v>
      </c>
      <c r="G136" s="13"/>
      <c r="H136" s="199">
        <v>0.28000000000000003</v>
      </c>
      <c r="I136" s="200"/>
      <c r="J136" s="13"/>
      <c r="K136" s="13"/>
      <c r="L136" s="195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201</v>
      </c>
      <c r="AU136" s="197" t="s">
        <v>85</v>
      </c>
      <c r="AV136" s="13" t="s">
        <v>85</v>
      </c>
      <c r="AW136" s="13" t="s">
        <v>32</v>
      </c>
      <c r="AX136" s="13" t="s">
        <v>76</v>
      </c>
      <c r="AY136" s="197" t="s">
        <v>153</v>
      </c>
    </row>
    <row r="137" s="12" customFormat="1" ht="22.8" customHeight="1">
      <c r="A137" s="12"/>
      <c r="B137" s="163"/>
      <c r="C137" s="12"/>
      <c r="D137" s="164" t="s">
        <v>75</v>
      </c>
      <c r="E137" s="188" t="s">
        <v>204</v>
      </c>
      <c r="F137" s="188" t="s">
        <v>205</v>
      </c>
      <c r="G137" s="12"/>
      <c r="H137" s="12"/>
      <c r="I137" s="166"/>
      <c r="J137" s="189">
        <f>BK137</f>
        <v>0</v>
      </c>
      <c r="K137" s="12"/>
      <c r="L137" s="163"/>
      <c r="M137" s="168"/>
      <c r="N137" s="169"/>
      <c r="O137" s="169"/>
      <c r="P137" s="170">
        <f>SUM(P138:P155)</f>
        <v>0</v>
      </c>
      <c r="Q137" s="169"/>
      <c r="R137" s="170">
        <f>SUM(R138:R155)</f>
        <v>0</v>
      </c>
      <c r="S137" s="169"/>
      <c r="T137" s="171">
        <f>SUM(T138:T155)</f>
        <v>71.851900000000001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83</v>
      </c>
      <c r="AT137" s="172" t="s">
        <v>75</v>
      </c>
      <c r="AU137" s="172" t="s">
        <v>83</v>
      </c>
      <c r="AY137" s="164" t="s">
        <v>153</v>
      </c>
      <c r="BK137" s="173">
        <f>SUM(BK138:BK155)</f>
        <v>0</v>
      </c>
    </row>
    <row r="138" s="2" customFormat="1" ht="21.75" customHeight="1">
      <c r="A138" s="35"/>
      <c r="B138" s="174"/>
      <c r="C138" s="175" t="s">
        <v>85</v>
      </c>
      <c r="D138" s="175" t="s">
        <v>154</v>
      </c>
      <c r="E138" s="176" t="s">
        <v>206</v>
      </c>
      <c r="F138" s="177" t="s">
        <v>207</v>
      </c>
      <c r="G138" s="178" t="s">
        <v>208</v>
      </c>
      <c r="H138" s="179">
        <v>31.891999999999999</v>
      </c>
      <c r="I138" s="180"/>
      <c r="J138" s="181">
        <f>ROUND(I138*H138,2)</f>
        <v>0</v>
      </c>
      <c r="K138" s="177" t="s">
        <v>173</v>
      </c>
      <c r="L138" s="36"/>
      <c r="M138" s="182" t="s">
        <v>1</v>
      </c>
      <c r="N138" s="183" t="s">
        <v>41</v>
      </c>
      <c r="O138" s="74"/>
      <c r="P138" s="184">
        <f>O138*H138</f>
        <v>0</v>
      </c>
      <c r="Q138" s="184">
        <v>0</v>
      </c>
      <c r="R138" s="184">
        <f>Q138*H138</f>
        <v>0</v>
      </c>
      <c r="S138" s="184">
        <v>0.13100000000000001</v>
      </c>
      <c r="T138" s="185">
        <f>S138*H138</f>
        <v>4.1778519999999997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6" t="s">
        <v>152</v>
      </c>
      <c r="AT138" s="186" t="s">
        <v>154</v>
      </c>
      <c r="AU138" s="186" t="s">
        <v>85</v>
      </c>
      <c r="AY138" s="16" t="s">
        <v>153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6" t="s">
        <v>83</v>
      </c>
      <c r="BK138" s="187">
        <f>ROUND(I138*H138,2)</f>
        <v>0</v>
      </c>
      <c r="BL138" s="16" t="s">
        <v>152</v>
      </c>
      <c r="BM138" s="186" t="s">
        <v>209</v>
      </c>
    </row>
    <row r="139" s="13" customFormat="1">
      <c r="A139" s="13"/>
      <c r="B139" s="195"/>
      <c r="C139" s="13"/>
      <c r="D139" s="196" t="s">
        <v>201</v>
      </c>
      <c r="E139" s="197" t="s">
        <v>1</v>
      </c>
      <c r="F139" s="198" t="s">
        <v>210</v>
      </c>
      <c r="G139" s="13"/>
      <c r="H139" s="199">
        <v>31.891999999999999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201</v>
      </c>
      <c r="AU139" s="197" t="s">
        <v>85</v>
      </c>
      <c r="AV139" s="13" t="s">
        <v>85</v>
      </c>
      <c r="AW139" s="13" t="s">
        <v>32</v>
      </c>
      <c r="AX139" s="13" t="s">
        <v>83</v>
      </c>
      <c r="AY139" s="197" t="s">
        <v>153</v>
      </c>
    </row>
    <row r="140" s="2" customFormat="1" ht="21.75" customHeight="1">
      <c r="A140" s="35"/>
      <c r="B140" s="174"/>
      <c r="C140" s="175" t="s">
        <v>169</v>
      </c>
      <c r="D140" s="175" t="s">
        <v>154</v>
      </c>
      <c r="E140" s="176" t="s">
        <v>211</v>
      </c>
      <c r="F140" s="177" t="s">
        <v>212</v>
      </c>
      <c r="G140" s="178" t="s">
        <v>208</v>
      </c>
      <c r="H140" s="179">
        <v>1.96</v>
      </c>
      <c r="I140" s="180"/>
      <c r="J140" s="181">
        <f>ROUND(I140*H140,2)</f>
        <v>0</v>
      </c>
      <c r="K140" s="177" t="s">
        <v>173</v>
      </c>
      <c r="L140" s="36"/>
      <c r="M140" s="182" t="s">
        <v>1</v>
      </c>
      <c r="N140" s="183" t="s">
        <v>41</v>
      </c>
      <c r="O140" s="74"/>
      <c r="P140" s="184">
        <f>O140*H140</f>
        <v>0</v>
      </c>
      <c r="Q140" s="184">
        <v>0</v>
      </c>
      <c r="R140" s="184">
        <f>Q140*H140</f>
        <v>0</v>
      </c>
      <c r="S140" s="184">
        <v>0.055</v>
      </c>
      <c r="T140" s="185">
        <f>S140*H140</f>
        <v>0.10779999999999999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6" t="s">
        <v>152</v>
      </c>
      <c r="AT140" s="186" t="s">
        <v>154</v>
      </c>
      <c r="AU140" s="186" t="s">
        <v>85</v>
      </c>
      <c r="AY140" s="16" t="s">
        <v>153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6" t="s">
        <v>83</v>
      </c>
      <c r="BK140" s="187">
        <f>ROUND(I140*H140,2)</f>
        <v>0</v>
      </c>
      <c r="BL140" s="16" t="s">
        <v>152</v>
      </c>
      <c r="BM140" s="186" t="s">
        <v>213</v>
      </c>
    </row>
    <row r="141" s="13" customFormat="1">
      <c r="A141" s="13"/>
      <c r="B141" s="195"/>
      <c r="C141" s="13"/>
      <c r="D141" s="196" t="s">
        <v>201</v>
      </c>
      <c r="E141" s="197" t="s">
        <v>1</v>
      </c>
      <c r="F141" s="198" t="s">
        <v>214</v>
      </c>
      <c r="G141" s="13"/>
      <c r="H141" s="199">
        <v>1.96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201</v>
      </c>
      <c r="AU141" s="197" t="s">
        <v>85</v>
      </c>
      <c r="AV141" s="13" t="s">
        <v>85</v>
      </c>
      <c r="AW141" s="13" t="s">
        <v>32</v>
      </c>
      <c r="AX141" s="13" t="s">
        <v>83</v>
      </c>
      <c r="AY141" s="197" t="s">
        <v>153</v>
      </c>
    </row>
    <row r="142" s="2" customFormat="1" ht="37.8" customHeight="1">
      <c r="A142" s="35"/>
      <c r="B142" s="174"/>
      <c r="C142" s="175" t="s">
        <v>152</v>
      </c>
      <c r="D142" s="175" t="s">
        <v>154</v>
      </c>
      <c r="E142" s="176" t="s">
        <v>215</v>
      </c>
      <c r="F142" s="177" t="s">
        <v>216</v>
      </c>
      <c r="G142" s="178" t="s">
        <v>199</v>
      </c>
      <c r="H142" s="179">
        <v>23.564</v>
      </c>
      <c r="I142" s="180"/>
      <c r="J142" s="181">
        <f>ROUND(I142*H142,2)</f>
        <v>0</v>
      </c>
      <c r="K142" s="177" t="s">
        <v>173</v>
      </c>
      <c r="L142" s="36"/>
      <c r="M142" s="182" t="s">
        <v>1</v>
      </c>
      <c r="N142" s="183" t="s">
        <v>41</v>
      </c>
      <c r="O142" s="74"/>
      <c r="P142" s="184">
        <f>O142*H142</f>
        <v>0</v>
      </c>
      <c r="Q142" s="184">
        <v>0</v>
      </c>
      <c r="R142" s="184">
        <f>Q142*H142</f>
        <v>0</v>
      </c>
      <c r="S142" s="184">
        <v>2.2000000000000002</v>
      </c>
      <c r="T142" s="185">
        <f>S142*H142</f>
        <v>51.840800000000002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6" t="s">
        <v>152</v>
      </c>
      <c r="AT142" s="186" t="s">
        <v>154</v>
      </c>
      <c r="AU142" s="186" t="s">
        <v>85</v>
      </c>
      <c r="AY142" s="16" t="s">
        <v>153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6" t="s">
        <v>83</v>
      </c>
      <c r="BK142" s="187">
        <f>ROUND(I142*H142,2)</f>
        <v>0</v>
      </c>
      <c r="BL142" s="16" t="s">
        <v>152</v>
      </c>
      <c r="BM142" s="186" t="s">
        <v>217</v>
      </c>
    </row>
    <row r="143" s="13" customFormat="1">
      <c r="A143" s="13"/>
      <c r="B143" s="195"/>
      <c r="C143" s="13"/>
      <c r="D143" s="196" t="s">
        <v>201</v>
      </c>
      <c r="E143" s="197" t="s">
        <v>1</v>
      </c>
      <c r="F143" s="198" t="s">
        <v>218</v>
      </c>
      <c r="G143" s="13"/>
      <c r="H143" s="199">
        <v>21.707999999999998</v>
      </c>
      <c r="I143" s="200"/>
      <c r="J143" s="13"/>
      <c r="K143" s="13"/>
      <c r="L143" s="195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7" t="s">
        <v>201</v>
      </c>
      <c r="AU143" s="197" t="s">
        <v>85</v>
      </c>
      <c r="AV143" s="13" t="s">
        <v>85</v>
      </c>
      <c r="AW143" s="13" t="s">
        <v>32</v>
      </c>
      <c r="AX143" s="13" t="s">
        <v>76</v>
      </c>
      <c r="AY143" s="197" t="s">
        <v>153</v>
      </c>
    </row>
    <row r="144" s="13" customFormat="1">
      <c r="A144" s="13"/>
      <c r="B144" s="195"/>
      <c r="C144" s="13"/>
      <c r="D144" s="196" t="s">
        <v>201</v>
      </c>
      <c r="E144" s="197" t="s">
        <v>1</v>
      </c>
      <c r="F144" s="198" t="s">
        <v>219</v>
      </c>
      <c r="G144" s="13"/>
      <c r="H144" s="199">
        <v>0.14000000000000001</v>
      </c>
      <c r="I144" s="200"/>
      <c r="J144" s="13"/>
      <c r="K144" s="13"/>
      <c r="L144" s="195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201</v>
      </c>
      <c r="AU144" s="197" t="s">
        <v>85</v>
      </c>
      <c r="AV144" s="13" t="s">
        <v>85</v>
      </c>
      <c r="AW144" s="13" t="s">
        <v>32</v>
      </c>
      <c r="AX144" s="13" t="s">
        <v>76</v>
      </c>
      <c r="AY144" s="197" t="s">
        <v>153</v>
      </c>
    </row>
    <row r="145" s="13" customFormat="1">
      <c r="A145" s="13"/>
      <c r="B145" s="195"/>
      <c r="C145" s="13"/>
      <c r="D145" s="196" t="s">
        <v>201</v>
      </c>
      <c r="E145" s="197" t="s">
        <v>1</v>
      </c>
      <c r="F145" s="198" t="s">
        <v>220</v>
      </c>
      <c r="G145" s="13"/>
      <c r="H145" s="199">
        <v>1.716</v>
      </c>
      <c r="I145" s="200"/>
      <c r="J145" s="13"/>
      <c r="K145" s="13"/>
      <c r="L145" s="195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201</v>
      </c>
      <c r="AU145" s="197" t="s">
        <v>85</v>
      </c>
      <c r="AV145" s="13" t="s">
        <v>85</v>
      </c>
      <c r="AW145" s="13" t="s">
        <v>32</v>
      </c>
      <c r="AX145" s="13" t="s">
        <v>76</v>
      </c>
      <c r="AY145" s="197" t="s">
        <v>153</v>
      </c>
    </row>
    <row r="146" s="2" customFormat="1" ht="24.15" customHeight="1">
      <c r="A146" s="35"/>
      <c r="B146" s="174"/>
      <c r="C146" s="175" t="s">
        <v>166</v>
      </c>
      <c r="D146" s="175" t="s">
        <v>154</v>
      </c>
      <c r="E146" s="176" t="s">
        <v>221</v>
      </c>
      <c r="F146" s="177" t="s">
        <v>222</v>
      </c>
      <c r="G146" s="178" t="s">
        <v>208</v>
      </c>
      <c r="H146" s="179">
        <v>1.8</v>
      </c>
      <c r="I146" s="180"/>
      <c r="J146" s="181">
        <f>ROUND(I146*H146,2)</f>
        <v>0</v>
      </c>
      <c r="K146" s="177" t="s">
        <v>173</v>
      </c>
      <c r="L146" s="36"/>
      <c r="M146" s="182" t="s">
        <v>1</v>
      </c>
      <c r="N146" s="183" t="s">
        <v>41</v>
      </c>
      <c r="O146" s="74"/>
      <c r="P146" s="184">
        <f>O146*H146</f>
        <v>0</v>
      </c>
      <c r="Q146" s="184">
        <v>0</v>
      </c>
      <c r="R146" s="184">
        <f>Q146*H146</f>
        <v>0</v>
      </c>
      <c r="S146" s="184">
        <v>0.074999999999999997</v>
      </c>
      <c r="T146" s="185">
        <f>S146*H146</f>
        <v>0.13500000000000001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6" t="s">
        <v>152</v>
      </c>
      <c r="AT146" s="186" t="s">
        <v>154</v>
      </c>
      <c r="AU146" s="186" t="s">
        <v>85</v>
      </c>
      <c r="AY146" s="16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6" t="s">
        <v>83</v>
      </c>
      <c r="BK146" s="187">
        <f>ROUND(I146*H146,2)</f>
        <v>0</v>
      </c>
      <c r="BL146" s="16" t="s">
        <v>152</v>
      </c>
      <c r="BM146" s="186" t="s">
        <v>223</v>
      </c>
    </row>
    <row r="147" s="13" customFormat="1">
      <c r="A147" s="13"/>
      <c r="B147" s="195"/>
      <c r="C147" s="13"/>
      <c r="D147" s="196" t="s">
        <v>201</v>
      </c>
      <c r="E147" s="197" t="s">
        <v>1</v>
      </c>
      <c r="F147" s="198" t="s">
        <v>224</v>
      </c>
      <c r="G147" s="13"/>
      <c r="H147" s="199">
        <v>1.8</v>
      </c>
      <c r="I147" s="200"/>
      <c r="J147" s="13"/>
      <c r="K147" s="13"/>
      <c r="L147" s="195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201</v>
      </c>
      <c r="AU147" s="197" t="s">
        <v>85</v>
      </c>
      <c r="AV147" s="13" t="s">
        <v>85</v>
      </c>
      <c r="AW147" s="13" t="s">
        <v>32</v>
      </c>
      <c r="AX147" s="13" t="s">
        <v>83</v>
      </c>
      <c r="AY147" s="197" t="s">
        <v>153</v>
      </c>
    </row>
    <row r="148" s="2" customFormat="1" ht="24.15" customHeight="1">
      <c r="A148" s="35"/>
      <c r="B148" s="174"/>
      <c r="C148" s="175" t="s">
        <v>225</v>
      </c>
      <c r="D148" s="175" t="s">
        <v>154</v>
      </c>
      <c r="E148" s="176" t="s">
        <v>226</v>
      </c>
      <c r="F148" s="177" t="s">
        <v>227</v>
      </c>
      <c r="G148" s="178" t="s">
        <v>208</v>
      </c>
      <c r="H148" s="179">
        <v>18.899999999999999</v>
      </c>
      <c r="I148" s="180"/>
      <c r="J148" s="181">
        <f>ROUND(I148*H148,2)</f>
        <v>0</v>
      </c>
      <c r="K148" s="177" t="s">
        <v>173</v>
      </c>
      <c r="L148" s="36"/>
      <c r="M148" s="182" t="s">
        <v>1</v>
      </c>
      <c r="N148" s="183" t="s">
        <v>41</v>
      </c>
      <c r="O148" s="74"/>
      <c r="P148" s="184">
        <f>O148*H148</f>
        <v>0</v>
      </c>
      <c r="Q148" s="184">
        <v>0</v>
      </c>
      <c r="R148" s="184">
        <f>Q148*H148</f>
        <v>0</v>
      </c>
      <c r="S148" s="184">
        <v>0.053999999999999999</v>
      </c>
      <c r="T148" s="185">
        <f>S148*H148</f>
        <v>1.0206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152</v>
      </c>
      <c r="AT148" s="186" t="s">
        <v>154</v>
      </c>
      <c r="AU148" s="186" t="s">
        <v>85</v>
      </c>
      <c r="AY148" s="16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83</v>
      </c>
      <c r="BK148" s="187">
        <f>ROUND(I148*H148,2)</f>
        <v>0</v>
      </c>
      <c r="BL148" s="16" t="s">
        <v>152</v>
      </c>
      <c r="BM148" s="186" t="s">
        <v>228</v>
      </c>
    </row>
    <row r="149" s="13" customFormat="1">
      <c r="A149" s="13"/>
      <c r="B149" s="195"/>
      <c r="C149" s="13"/>
      <c r="D149" s="196" t="s">
        <v>201</v>
      </c>
      <c r="E149" s="197" t="s">
        <v>1</v>
      </c>
      <c r="F149" s="198" t="s">
        <v>229</v>
      </c>
      <c r="G149" s="13"/>
      <c r="H149" s="199">
        <v>18.899999999999999</v>
      </c>
      <c r="I149" s="200"/>
      <c r="J149" s="13"/>
      <c r="K149" s="13"/>
      <c r="L149" s="195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7" t="s">
        <v>201</v>
      </c>
      <c r="AU149" s="197" t="s">
        <v>85</v>
      </c>
      <c r="AV149" s="13" t="s">
        <v>85</v>
      </c>
      <c r="AW149" s="13" t="s">
        <v>32</v>
      </c>
      <c r="AX149" s="13" t="s">
        <v>83</v>
      </c>
      <c r="AY149" s="197" t="s">
        <v>153</v>
      </c>
    </row>
    <row r="150" s="2" customFormat="1" ht="21.75" customHeight="1">
      <c r="A150" s="35"/>
      <c r="B150" s="174"/>
      <c r="C150" s="175" t="s">
        <v>230</v>
      </c>
      <c r="D150" s="175" t="s">
        <v>154</v>
      </c>
      <c r="E150" s="176" t="s">
        <v>231</v>
      </c>
      <c r="F150" s="177" t="s">
        <v>232</v>
      </c>
      <c r="G150" s="178" t="s">
        <v>208</v>
      </c>
      <c r="H150" s="179">
        <v>6.2999999999999998</v>
      </c>
      <c r="I150" s="180"/>
      <c r="J150" s="181">
        <f>ROUND(I150*H150,2)</f>
        <v>0</v>
      </c>
      <c r="K150" s="177" t="s">
        <v>173</v>
      </c>
      <c r="L150" s="36"/>
      <c r="M150" s="182" t="s">
        <v>1</v>
      </c>
      <c r="N150" s="183" t="s">
        <v>41</v>
      </c>
      <c r="O150" s="74"/>
      <c r="P150" s="184">
        <f>O150*H150</f>
        <v>0</v>
      </c>
      <c r="Q150" s="184">
        <v>0</v>
      </c>
      <c r="R150" s="184">
        <f>Q150*H150</f>
        <v>0</v>
      </c>
      <c r="S150" s="184">
        <v>0.063</v>
      </c>
      <c r="T150" s="185">
        <f>S150*H150</f>
        <v>0.39689999999999998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6" t="s">
        <v>152</v>
      </c>
      <c r="AT150" s="186" t="s">
        <v>154</v>
      </c>
      <c r="AU150" s="186" t="s">
        <v>85</v>
      </c>
      <c r="AY150" s="16" t="s">
        <v>153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6" t="s">
        <v>83</v>
      </c>
      <c r="BK150" s="187">
        <f>ROUND(I150*H150,2)</f>
        <v>0</v>
      </c>
      <c r="BL150" s="16" t="s">
        <v>152</v>
      </c>
      <c r="BM150" s="186" t="s">
        <v>233</v>
      </c>
    </row>
    <row r="151" s="13" customFormat="1">
      <c r="A151" s="13"/>
      <c r="B151" s="195"/>
      <c r="C151" s="13"/>
      <c r="D151" s="196" t="s">
        <v>201</v>
      </c>
      <c r="E151" s="197" t="s">
        <v>1</v>
      </c>
      <c r="F151" s="198" t="s">
        <v>234</v>
      </c>
      <c r="G151" s="13"/>
      <c r="H151" s="199">
        <v>6.2999999999999998</v>
      </c>
      <c r="I151" s="200"/>
      <c r="J151" s="13"/>
      <c r="K151" s="13"/>
      <c r="L151" s="195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7" t="s">
        <v>201</v>
      </c>
      <c r="AU151" s="197" t="s">
        <v>85</v>
      </c>
      <c r="AV151" s="13" t="s">
        <v>85</v>
      </c>
      <c r="AW151" s="13" t="s">
        <v>32</v>
      </c>
      <c r="AX151" s="13" t="s">
        <v>83</v>
      </c>
      <c r="AY151" s="197" t="s">
        <v>153</v>
      </c>
    </row>
    <row r="152" s="2" customFormat="1" ht="37.8" customHeight="1">
      <c r="A152" s="35"/>
      <c r="B152" s="174"/>
      <c r="C152" s="175" t="s">
        <v>235</v>
      </c>
      <c r="D152" s="175" t="s">
        <v>154</v>
      </c>
      <c r="E152" s="176" t="s">
        <v>236</v>
      </c>
      <c r="F152" s="177" t="s">
        <v>237</v>
      </c>
      <c r="G152" s="178" t="s">
        <v>208</v>
      </c>
      <c r="H152" s="179">
        <v>298.18799999999999</v>
      </c>
      <c r="I152" s="180"/>
      <c r="J152" s="181">
        <f>ROUND(I152*H152,2)</f>
        <v>0</v>
      </c>
      <c r="K152" s="177" t="s">
        <v>173</v>
      </c>
      <c r="L152" s="36"/>
      <c r="M152" s="182" t="s">
        <v>1</v>
      </c>
      <c r="N152" s="183" t="s">
        <v>41</v>
      </c>
      <c r="O152" s="74"/>
      <c r="P152" s="184">
        <f>O152*H152</f>
        <v>0</v>
      </c>
      <c r="Q152" s="184">
        <v>0</v>
      </c>
      <c r="R152" s="184">
        <f>Q152*H152</f>
        <v>0</v>
      </c>
      <c r="S152" s="184">
        <v>0.045999999999999999</v>
      </c>
      <c r="T152" s="185">
        <f>S152*H152</f>
        <v>13.716647999999999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6" t="s">
        <v>152</v>
      </c>
      <c r="AT152" s="186" t="s">
        <v>154</v>
      </c>
      <c r="AU152" s="186" t="s">
        <v>85</v>
      </c>
      <c r="AY152" s="16" t="s">
        <v>153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6" t="s">
        <v>83</v>
      </c>
      <c r="BK152" s="187">
        <f>ROUND(I152*H152,2)</f>
        <v>0</v>
      </c>
      <c r="BL152" s="16" t="s">
        <v>152</v>
      </c>
      <c r="BM152" s="186" t="s">
        <v>238</v>
      </c>
    </row>
    <row r="153" s="13" customFormat="1">
      <c r="A153" s="13"/>
      <c r="B153" s="195"/>
      <c r="C153" s="13"/>
      <c r="D153" s="196" t="s">
        <v>201</v>
      </c>
      <c r="E153" s="197" t="s">
        <v>1</v>
      </c>
      <c r="F153" s="198" t="s">
        <v>239</v>
      </c>
      <c r="G153" s="13"/>
      <c r="H153" s="199">
        <v>298.18799999999999</v>
      </c>
      <c r="I153" s="200"/>
      <c r="J153" s="13"/>
      <c r="K153" s="13"/>
      <c r="L153" s="195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7" t="s">
        <v>201</v>
      </c>
      <c r="AU153" s="197" t="s">
        <v>85</v>
      </c>
      <c r="AV153" s="13" t="s">
        <v>85</v>
      </c>
      <c r="AW153" s="13" t="s">
        <v>32</v>
      </c>
      <c r="AX153" s="13" t="s">
        <v>83</v>
      </c>
      <c r="AY153" s="197" t="s">
        <v>153</v>
      </c>
    </row>
    <row r="154" s="2" customFormat="1" ht="24.15" customHeight="1">
      <c r="A154" s="35"/>
      <c r="B154" s="174"/>
      <c r="C154" s="175" t="s">
        <v>204</v>
      </c>
      <c r="D154" s="175" t="s">
        <v>154</v>
      </c>
      <c r="E154" s="176" t="s">
        <v>240</v>
      </c>
      <c r="F154" s="177" t="s">
        <v>241</v>
      </c>
      <c r="G154" s="178" t="s">
        <v>199</v>
      </c>
      <c r="H154" s="179">
        <v>11.699999999999999</v>
      </c>
      <c r="I154" s="180"/>
      <c r="J154" s="181">
        <f>ROUND(I154*H154,2)</f>
        <v>0</v>
      </c>
      <c r="K154" s="177" t="s">
        <v>173</v>
      </c>
      <c r="L154" s="36"/>
      <c r="M154" s="182" t="s">
        <v>1</v>
      </c>
      <c r="N154" s="183" t="s">
        <v>41</v>
      </c>
      <c r="O154" s="74"/>
      <c r="P154" s="184">
        <f>O154*H154</f>
        <v>0</v>
      </c>
      <c r="Q154" s="184">
        <v>0</v>
      </c>
      <c r="R154" s="184">
        <f>Q154*H154</f>
        <v>0</v>
      </c>
      <c r="S154" s="184">
        <v>0.039</v>
      </c>
      <c r="T154" s="185">
        <f>S154*H154</f>
        <v>0.45629999999999998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6" t="s">
        <v>152</v>
      </c>
      <c r="AT154" s="186" t="s">
        <v>154</v>
      </c>
      <c r="AU154" s="186" t="s">
        <v>85</v>
      </c>
      <c r="AY154" s="16" t="s">
        <v>153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6" t="s">
        <v>83</v>
      </c>
      <c r="BK154" s="187">
        <f>ROUND(I154*H154,2)</f>
        <v>0</v>
      </c>
      <c r="BL154" s="16" t="s">
        <v>152</v>
      </c>
      <c r="BM154" s="186" t="s">
        <v>242</v>
      </c>
    </row>
    <row r="155" s="13" customFormat="1">
      <c r="A155" s="13"/>
      <c r="B155" s="195"/>
      <c r="C155" s="13"/>
      <c r="D155" s="196" t="s">
        <v>201</v>
      </c>
      <c r="E155" s="197" t="s">
        <v>1</v>
      </c>
      <c r="F155" s="198" t="s">
        <v>243</v>
      </c>
      <c r="G155" s="13"/>
      <c r="H155" s="199">
        <v>11.699999999999999</v>
      </c>
      <c r="I155" s="200"/>
      <c r="J155" s="13"/>
      <c r="K155" s="13"/>
      <c r="L155" s="195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7" t="s">
        <v>201</v>
      </c>
      <c r="AU155" s="197" t="s">
        <v>85</v>
      </c>
      <c r="AV155" s="13" t="s">
        <v>85</v>
      </c>
      <c r="AW155" s="13" t="s">
        <v>32</v>
      </c>
      <c r="AX155" s="13" t="s">
        <v>83</v>
      </c>
      <c r="AY155" s="197" t="s">
        <v>153</v>
      </c>
    </row>
    <row r="156" s="12" customFormat="1" ht="22.8" customHeight="1">
      <c r="A156" s="12"/>
      <c r="B156" s="163"/>
      <c r="C156" s="12"/>
      <c r="D156" s="164" t="s">
        <v>75</v>
      </c>
      <c r="E156" s="188" t="s">
        <v>244</v>
      </c>
      <c r="F156" s="188" t="s">
        <v>245</v>
      </c>
      <c r="G156" s="12"/>
      <c r="H156" s="12"/>
      <c r="I156" s="166"/>
      <c r="J156" s="189">
        <f>BK156</f>
        <v>0</v>
      </c>
      <c r="K156" s="12"/>
      <c r="L156" s="163"/>
      <c r="M156" s="168"/>
      <c r="N156" s="169"/>
      <c r="O156" s="169"/>
      <c r="P156" s="170">
        <f>SUM(P157:P163)</f>
        <v>0</v>
      </c>
      <c r="Q156" s="169"/>
      <c r="R156" s="170">
        <f>SUM(R157:R163)</f>
        <v>0</v>
      </c>
      <c r="S156" s="169"/>
      <c r="T156" s="171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4" t="s">
        <v>83</v>
      </c>
      <c r="AT156" s="172" t="s">
        <v>75</v>
      </c>
      <c r="AU156" s="172" t="s">
        <v>83</v>
      </c>
      <c r="AY156" s="164" t="s">
        <v>153</v>
      </c>
      <c r="BK156" s="173">
        <f>SUM(BK157:BK163)</f>
        <v>0</v>
      </c>
    </row>
    <row r="157" s="2" customFormat="1" ht="24.15" customHeight="1">
      <c r="A157" s="35"/>
      <c r="B157" s="174"/>
      <c r="C157" s="175" t="s">
        <v>88</v>
      </c>
      <c r="D157" s="175" t="s">
        <v>154</v>
      </c>
      <c r="E157" s="176" t="s">
        <v>246</v>
      </c>
      <c r="F157" s="177" t="s">
        <v>247</v>
      </c>
      <c r="G157" s="178" t="s">
        <v>248</v>
      </c>
      <c r="H157" s="179">
        <v>104</v>
      </c>
      <c r="I157" s="180"/>
      <c r="J157" s="181">
        <f>ROUND(I157*H157,2)</f>
        <v>0</v>
      </c>
      <c r="K157" s="177" t="s">
        <v>173</v>
      </c>
      <c r="L157" s="36"/>
      <c r="M157" s="182" t="s">
        <v>1</v>
      </c>
      <c r="N157" s="183" t="s">
        <v>41</v>
      </c>
      <c r="O157" s="74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6" t="s">
        <v>152</v>
      </c>
      <c r="AT157" s="186" t="s">
        <v>154</v>
      </c>
      <c r="AU157" s="186" t="s">
        <v>85</v>
      </c>
      <c r="AY157" s="16" t="s">
        <v>153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6" t="s">
        <v>83</v>
      </c>
      <c r="BK157" s="187">
        <f>ROUND(I157*H157,2)</f>
        <v>0</v>
      </c>
      <c r="BL157" s="16" t="s">
        <v>152</v>
      </c>
      <c r="BM157" s="186" t="s">
        <v>249</v>
      </c>
    </row>
    <row r="158" s="2" customFormat="1" ht="24.15" customHeight="1">
      <c r="A158" s="35"/>
      <c r="B158" s="174"/>
      <c r="C158" s="175" t="s">
        <v>250</v>
      </c>
      <c r="D158" s="175" t="s">
        <v>154</v>
      </c>
      <c r="E158" s="176" t="s">
        <v>251</v>
      </c>
      <c r="F158" s="177" t="s">
        <v>252</v>
      </c>
      <c r="G158" s="178" t="s">
        <v>248</v>
      </c>
      <c r="H158" s="179">
        <v>936</v>
      </c>
      <c r="I158" s="180"/>
      <c r="J158" s="181">
        <f>ROUND(I158*H158,2)</f>
        <v>0</v>
      </c>
      <c r="K158" s="177" t="s">
        <v>173</v>
      </c>
      <c r="L158" s="36"/>
      <c r="M158" s="182" t="s">
        <v>1</v>
      </c>
      <c r="N158" s="183" t="s">
        <v>41</v>
      </c>
      <c r="O158" s="74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6" t="s">
        <v>152</v>
      </c>
      <c r="AT158" s="186" t="s">
        <v>154</v>
      </c>
      <c r="AU158" s="186" t="s">
        <v>85</v>
      </c>
      <c r="AY158" s="16" t="s">
        <v>153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6" t="s">
        <v>83</v>
      </c>
      <c r="BK158" s="187">
        <f>ROUND(I158*H158,2)</f>
        <v>0</v>
      </c>
      <c r="BL158" s="16" t="s">
        <v>152</v>
      </c>
      <c r="BM158" s="186" t="s">
        <v>253</v>
      </c>
    </row>
    <row r="159" s="13" customFormat="1">
      <c r="A159" s="13"/>
      <c r="B159" s="195"/>
      <c r="C159" s="13"/>
      <c r="D159" s="196" t="s">
        <v>201</v>
      </c>
      <c r="E159" s="13"/>
      <c r="F159" s="198" t="s">
        <v>254</v>
      </c>
      <c r="G159" s="13"/>
      <c r="H159" s="199">
        <v>936</v>
      </c>
      <c r="I159" s="200"/>
      <c r="J159" s="13"/>
      <c r="K159" s="13"/>
      <c r="L159" s="195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201</v>
      </c>
      <c r="AU159" s="197" t="s">
        <v>85</v>
      </c>
      <c r="AV159" s="13" t="s">
        <v>85</v>
      </c>
      <c r="AW159" s="13" t="s">
        <v>3</v>
      </c>
      <c r="AX159" s="13" t="s">
        <v>83</v>
      </c>
      <c r="AY159" s="197" t="s">
        <v>153</v>
      </c>
    </row>
    <row r="160" s="2" customFormat="1" ht="33" customHeight="1">
      <c r="A160" s="35"/>
      <c r="B160" s="174"/>
      <c r="C160" s="175" t="s">
        <v>255</v>
      </c>
      <c r="D160" s="175" t="s">
        <v>154</v>
      </c>
      <c r="E160" s="176" t="s">
        <v>256</v>
      </c>
      <c r="F160" s="177" t="s">
        <v>257</v>
      </c>
      <c r="G160" s="178" t="s">
        <v>248</v>
      </c>
      <c r="H160" s="179">
        <v>27.734000000000002</v>
      </c>
      <c r="I160" s="180"/>
      <c r="J160" s="181">
        <f>ROUND(I160*H160,2)</f>
        <v>0</v>
      </c>
      <c r="K160" s="177" t="s">
        <v>173</v>
      </c>
      <c r="L160" s="36"/>
      <c r="M160" s="182" t="s">
        <v>1</v>
      </c>
      <c r="N160" s="183" t="s">
        <v>41</v>
      </c>
      <c r="O160" s="74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6" t="s">
        <v>152</v>
      </c>
      <c r="AT160" s="186" t="s">
        <v>154</v>
      </c>
      <c r="AU160" s="186" t="s">
        <v>85</v>
      </c>
      <c r="AY160" s="16" t="s">
        <v>153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6" t="s">
        <v>83</v>
      </c>
      <c r="BK160" s="187">
        <f>ROUND(I160*H160,2)</f>
        <v>0</v>
      </c>
      <c r="BL160" s="16" t="s">
        <v>152</v>
      </c>
      <c r="BM160" s="186" t="s">
        <v>258</v>
      </c>
    </row>
    <row r="161" s="2" customFormat="1" ht="37.8" customHeight="1">
      <c r="A161" s="35"/>
      <c r="B161" s="174"/>
      <c r="C161" s="175" t="s">
        <v>259</v>
      </c>
      <c r="D161" s="175" t="s">
        <v>154</v>
      </c>
      <c r="E161" s="176" t="s">
        <v>260</v>
      </c>
      <c r="F161" s="177" t="s">
        <v>261</v>
      </c>
      <c r="G161" s="178" t="s">
        <v>248</v>
      </c>
      <c r="H161" s="179">
        <v>46.026000000000003</v>
      </c>
      <c r="I161" s="180"/>
      <c r="J161" s="181">
        <f>ROUND(I161*H161,2)</f>
        <v>0</v>
      </c>
      <c r="K161" s="177" t="s">
        <v>173</v>
      </c>
      <c r="L161" s="36"/>
      <c r="M161" s="182" t="s">
        <v>1</v>
      </c>
      <c r="N161" s="183" t="s">
        <v>41</v>
      </c>
      <c r="O161" s="74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6" t="s">
        <v>152</v>
      </c>
      <c r="AT161" s="186" t="s">
        <v>154</v>
      </c>
      <c r="AU161" s="186" t="s">
        <v>85</v>
      </c>
      <c r="AY161" s="16" t="s">
        <v>153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6" t="s">
        <v>83</v>
      </c>
      <c r="BK161" s="187">
        <f>ROUND(I161*H161,2)</f>
        <v>0</v>
      </c>
      <c r="BL161" s="16" t="s">
        <v>152</v>
      </c>
      <c r="BM161" s="186" t="s">
        <v>262</v>
      </c>
    </row>
    <row r="162" s="2" customFormat="1" ht="44.25" customHeight="1">
      <c r="A162" s="35"/>
      <c r="B162" s="174"/>
      <c r="C162" s="175" t="s">
        <v>263</v>
      </c>
      <c r="D162" s="175" t="s">
        <v>154</v>
      </c>
      <c r="E162" s="176" t="s">
        <v>264</v>
      </c>
      <c r="F162" s="177" t="s">
        <v>265</v>
      </c>
      <c r="G162" s="178" t="s">
        <v>248</v>
      </c>
      <c r="H162" s="179">
        <v>15</v>
      </c>
      <c r="I162" s="180"/>
      <c r="J162" s="181">
        <f>ROUND(I162*H162,2)</f>
        <v>0</v>
      </c>
      <c r="K162" s="177" t="s">
        <v>173</v>
      </c>
      <c r="L162" s="36"/>
      <c r="M162" s="182" t="s">
        <v>1</v>
      </c>
      <c r="N162" s="183" t="s">
        <v>41</v>
      </c>
      <c r="O162" s="74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6" t="s">
        <v>152</v>
      </c>
      <c r="AT162" s="186" t="s">
        <v>154</v>
      </c>
      <c r="AU162" s="186" t="s">
        <v>85</v>
      </c>
      <c r="AY162" s="16" t="s">
        <v>153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6" t="s">
        <v>83</v>
      </c>
      <c r="BK162" s="187">
        <f>ROUND(I162*H162,2)</f>
        <v>0</v>
      </c>
      <c r="BL162" s="16" t="s">
        <v>152</v>
      </c>
      <c r="BM162" s="186" t="s">
        <v>266</v>
      </c>
    </row>
    <row r="163" s="2" customFormat="1" ht="44.25" customHeight="1">
      <c r="A163" s="35"/>
      <c r="B163" s="174"/>
      <c r="C163" s="175" t="s">
        <v>8</v>
      </c>
      <c r="D163" s="175" t="s">
        <v>154</v>
      </c>
      <c r="E163" s="176" t="s">
        <v>267</v>
      </c>
      <c r="F163" s="177" t="s">
        <v>268</v>
      </c>
      <c r="G163" s="178" t="s">
        <v>248</v>
      </c>
      <c r="H163" s="179">
        <v>1.974</v>
      </c>
      <c r="I163" s="180"/>
      <c r="J163" s="181">
        <f>ROUND(I163*H163,2)</f>
        <v>0</v>
      </c>
      <c r="K163" s="177" t="s">
        <v>173</v>
      </c>
      <c r="L163" s="36"/>
      <c r="M163" s="182" t="s">
        <v>1</v>
      </c>
      <c r="N163" s="183" t="s">
        <v>41</v>
      </c>
      <c r="O163" s="74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6" t="s">
        <v>152</v>
      </c>
      <c r="AT163" s="186" t="s">
        <v>154</v>
      </c>
      <c r="AU163" s="186" t="s">
        <v>85</v>
      </c>
      <c r="AY163" s="16" t="s">
        <v>153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6" t="s">
        <v>83</v>
      </c>
      <c r="BK163" s="187">
        <f>ROUND(I163*H163,2)</f>
        <v>0</v>
      </c>
      <c r="BL163" s="16" t="s">
        <v>152</v>
      </c>
      <c r="BM163" s="186" t="s">
        <v>269</v>
      </c>
    </row>
    <row r="164" s="12" customFormat="1" ht="25.92" customHeight="1">
      <c r="A164" s="12"/>
      <c r="B164" s="163"/>
      <c r="C164" s="12"/>
      <c r="D164" s="164" t="s">
        <v>75</v>
      </c>
      <c r="E164" s="165" t="s">
        <v>270</v>
      </c>
      <c r="F164" s="165" t="s">
        <v>271</v>
      </c>
      <c r="G164" s="12"/>
      <c r="H164" s="12"/>
      <c r="I164" s="166"/>
      <c r="J164" s="167">
        <f>BK164</f>
        <v>0</v>
      </c>
      <c r="K164" s="12"/>
      <c r="L164" s="163"/>
      <c r="M164" s="168"/>
      <c r="N164" s="169"/>
      <c r="O164" s="169"/>
      <c r="P164" s="170">
        <f>P165+P168+P175+P181+P183+P192</f>
        <v>0</v>
      </c>
      <c r="Q164" s="169"/>
      <c r="R164" s="170">
        <f>R165+R168+R175+R181+R183+R192</f>
        <v>0</v>
      </c>
      <c r="S164" s="169"/>
      <c r="T164" s="171">
        <f>T165+T168+T175+T181+T183+T192</f>
        <v>32.14839834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4" t="s">
        <v>85</v>
      </c>
      <c r="AT164" s="172" t="s">
        <v>75</v>
      </c>
      <c r="AU164" s="172" t="s">
        <v>76</v>
      </c>
      <c r="AY164" s="164" t="s">
        <v>153</v>
      </c>
      <c r="BK164" s="173">
        <f>BK165+BK168+BK175+BK181+BK183+BK192</f>
        <v>0</v>
      </c>
    </row>
    <row r="165" s="12" customFormat="1" ht="22.8" customHeight="1">
      <c r="A165" s="12"/>
      <c r="B165" s="163"/>
      <c r="C165" s="12"/>
      <c r="D165" s="164" t="s">
        <v>75</v>
      </c>
      <c r="E165" s="188" t="s">
        <v>272</v>
      </c>
      <c r="F165" s="188" t="s">
        <v>273</v>
      </c>
      <c r="G165" s="12"/>
      <c r="H165" s="12"/>
      <c r="I165" s="166"/>
      <c r="J165" s="189">
        <f>BK165</f>
        <v>0</v>
      </c>
      <c r="K165" s="12"/>
      <c r="L165" s="163"/>
      <c r="M165" s="168"/>
      <c r="N165" s="169"/>
      <c r="O165" s="169"/>
      <c r="P165" s="170">
        <f>SUM(P166:P167)</f>
        <v>0</v>
      </c>
      <c r="Q165" s="169"/>
      <c r="R165" s="170">
        <f>SUM(R166:R167)</f>
        <v>0</v>
      </c>
      <c r="S165" s="169"/>
      <c r="T165" s="171">
        <f>SUM(T166:T167)</f>
        <v>1.9743900000000001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4" t="s">
        <v>85</v>
      </c>
      <c r="AT165" s="172" t="s">
        <v>75</v>
      </c>
      <c r="AU165" s="172" t="s">
        <v>83</v>
      </c>
      <c r="AY165" s="164" t="s">
        <v>153</v>
      </c>
      <c r="BK165" s="173">
        <f>SUM(BK166:BK167)</f>
        <v>0</v>
      </c>
    </row>
    <row r="166" s="2" customFormat="1" ht="33" customHeight="1">
      <c r="A166" s="35"/>
      <c r="B166" s="174"/>
      <c r="C166" s="175" t="s">
        <v>94</v>
      </c>
      <c r="D166" s="175" t="s">
        <v>154</v>
      </c>
      <c r="E166" s="176" t="s">
        <v>274</v>
      </c>
      <c r="F166" s="177" t="s">
        <v>275</v>
      </c>
      <c r="G166" s="178" t="s">
        <v>208</v>
      </c>
      <c r="H166" s="179">
        <v>179.49000000000001</v>
      </c>
      <c r="I166" s="180"/>
      <c r="J166" s="181">
        <f>ROUND(I166*H166,2)</f>
        <v>0</v>
      </c>
      <c r="K166" s="177" t="s">
        <v>173</v>
      </c>
      <c r="L166" s="36"/>
      <c r="M166" s="182" t="s">
        <v>1</v>
      </c>
      <c r="N166" s="183" t="s">
        <v>41</v>
      </c>
      <c r="O166" s="74"/>
      <c r="P166" s="184">
        <f>O166*H166</f>
        <v>0</v>
      </c>
      <c r="Q166" s="184">
        <v>0</v>
      </c>
      <c r="R166" s="184">
        <f>Q166*H166</f>
        <v>0</v>
      </c>
      <c r="S166" s="184">
        <v>0.010999999999999999</v>
      </c>
      <c r="T166" s="185">
        <f>S166*H166</f>
        <v>1.9743900000000001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6" t="s">
        <v>94</v>
      </c>
      <c r="AT166" s="186" t="s">
        <v>154</v>
      </c>
      <c r="AU166" s="186" t="s">
        <v>85</v>
      </c>
      <c r="AY166" s="16" t="s">
        <v>153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6" t="s">
        <v>83</v>
      </c>
      <c r="BK166" s="187">
        <f>ROUND(I166*H166,2)</f>
        <v>0</v>
      </c>
      <c r="BL166" s="16" t="s">
        <v>94</v>
      </c>
      <c r="BM166" s="186" t="s">
        <v>276</v>
      </c>
    </row>
    <row r="167" s="13" customFormat="1">
      <c r="A167" s="13"/>
      <c r="B167" s="195"/>
      <c r="C167" s="13"/>
      <c r="D167" s="196" t="s">
        <v>201</v>
      </c>
      <c r="E167" s="197" t="s">
        <v>1</v>
      </c>
      <c r="F167" s="198" t="s">
        <v>277</v>
      </c>
      <c r="G167" s="13"/>
      <c r="H167" s="199">
        <v>179.49000000000001</v>
      </c>
      <c r="I167" s="200"/>
      <c r="J167" s="13"/>
      <c r="K167" s="13"/>
      <c r="L167" s="195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201</v>
      </c>
      <c r="AU167" s="197" t="s">
        <v>85</v>
      </c>
      <c r="AV167" s="13" t="s">
        <v>85</v>
      </c>
      <c r="AW167" s="13" t="s">
        <v>32</v>
      </c>
      <c r="AX167" s="13" t="s">
        <v>83</v>
      </c>
      <c r="AY167" s="197" t="s">
        <v>153</v>
      </c>
    </row>
    <row r="168" s="12" customFormat="1" ht="22.8" customHeight="1">
      <c r="A168" s="12"/>
      <c r="B168" s="163"/>
      <c r="C168" s="12"/>
      <c r="D168" s="164" t="s">
        <v>75</v>
      </c>
      <c r="E168" s="188" t="s">
        <v>278</v>
      </c>
      <c r="F168" s="188" t="s">
        <v>279</v>
      </c>
      <c r="G168" s="12"/>
      <c r="H168" s="12"/>
      <c r="I168" s="166"/>
      <c r="J168" s="189">
        <f>BK168</f>
        <v>0</v>
      </c>
      <c r="K168" s="12"/>
      <c r="L168" s="163"/>
      <c r="M168" s="168"/>
      <c r="N168" s="169"/>
      <c r="O168" s="169"/>
      <c r="P168" s="170">
        <f>SUM(P169:P174)</f>
        <v>0</v>
      </c>
      <c r="Q168" s="169"/>
      <c r="R168" s="170">
        <f>SUM(R169:R174)</f>
        <v>0</v>
      </c>
      <c r="S168" s="169"/>
      <c r="T168" s="171">
        <f>SUM(T169:T174)</f>
        <v>0.50912999999999997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4" t="s">
        <v>85</v>
      </c>
      <c r="AT168" s="172" t="s">
        <v>75</v>
      </c>
      <c r="AU168" s="172" t="s">
        <v>83</v>
      </c>
      <c r="AY168" s="164" t="s">
        <v>153</v>
      </c>
      <c r="BK168" s="173">
        <f>SUM(BK169:BK174)</f>
        <v>0</v>
      </c>
    </row>
    <row r="169" s="2" customFormat="1" ht="16.5" customHeight="1">
      <c r="A169" s="35"/>
      <c r="B169" s="174"/>
      <c r="C169" s="175" t="s">
        <v>97</v>
      </c>
      <c r="D169" s="175" t="s">
        <v>154</v>
      </c>
      <c r="E169" s="176" t="s">
        <v>280</v>
      </c>
      <c r="F169" s="177" t="s">
        <v>281</v>
      </c>
      <c r="G169" s="178" t="s">
        <v>157</v>
      </c>
      <c r="H169" s="179">
        <v>3</v>
      </c>
      <c r="I169" s="180"/>
      <c r="J169" s="181">
        <f>ROUND(I169*H169,2)</f>
        <v>0</v>
      </c>
      <c r="K169" s="177" t="s">
        <v>173</v>
      </c>
      <c r="L169" s="36"/>
      <c r="M169" s="182" t="s">
        <v>1</v>
      </c>
      <c r="N169" s="183" t="s">
        <v>41</v>
      </c>
      <c r="O169" s="74"/>
      <c r="P169" s="184">
        <f>O169*H169</f>
        <v>0</v>
      </c>
      <c r="Q169" s="184">
        <v>0</v>
      </c>
      <c r="R169" s="184">
        <f>Q169*H169</f>
        <v>0</v>
      </c>
      <c r="S169" s="184">
        <v>0.034200000000000001</v>
      </c>
      <c r="T169" s="185">
        <f>S169*H169</f>
        <v>0.1026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6" t="s">
        <v>94</v>
      </c>
      <c r="AT169" s="186" t="s">
        <v>154</v>
      </c>
      <c r="AU169" s="186" t="s">
        <v>85</v>
      </c>
      <c r="AY169" s="16" t="s">
        <v>153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6" t="s">
        <v>83</v>
      </c>
      <c r="BK169" s="187">
        <f>ROUND(I169*H169,2)</f>
        <v>0</v>
      </c>
      <c r="BL169" s="16" t="s">
        <v>94</v>
      </c>
      <c r="BM169" s="186" t="s">
        <v>282</v>
      </c>
    </row>
    <row r="170" s="2" customFormat="1" ht="16.5" customHeight="1">
      <c r="A170" s="35"/>
      <c r="B170" s="174"/>
      <c r="C170" s="175" t="s">
        <v>100</v>
      </c>
      <c r="D170" s="175" t="s">
        <v>154</v>
      </c>
      <c r="E170" s="176" t="s">
        <v>283</v>
      </c>
      <c r="F170" s="177" t="s">
        <v>284</v>
      </c>
      <c r="G170" s="178" t="s">
        <v>157</v>
      </c>
      <c r="H170" s="179">
        <v>4</v>
      </c>
      <c r="I170" s="180"/>
      <c r="J170" s="181">
        <f>ROUND(I170*H170,2)</f>
        <v>0</v>
      </c>
      <c r="K170" s="177" t="s">
        <v>173</v>
      </c>
      <c r="L170" s="36"/>
      <c r="M170" s="182" t="s">
        <v>1</v>
      </c>
      <c r="N170" s="183" t="s">
        <v>41</v>
      </c>
      <c r="O170" s="74"/>
      <c r="P170" s="184">
        <f>O170*H170</f>
        <v>0</v>
      </c>
      <c r="Q170" s="184">
        <v>0</v>
      </c>
      <c r="R170" s="184">
        <f>Q170*H170</f>
        <v>0</v>
      </c>
      <c r="S170" s="184">
        <v>0.019460000000000002</v>
      </c>
      <c r="T170" s="185">
        <f>S170*H170</f>
        <v>0.077840000000000006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6" t="s">
        <v>94</v>
      </c>
      <c r="AT170" s="186" t="s">
        <v>154</v>
      </c>
      <c r="AU170" s="186" t="s">
        <v>85</v>
      </c>
      <c r="AY170" s="16" t="s">
        <v>153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6" t="s">
        <v>83</v>
      </c>
      <c r="BK170" s="187">
        <f>ROUND(I170*H170,2)</f>
        <v>0</v>
      </c>
      <c r="BL170" s="16" t="s">
        <v>94</v>
      </c>
      <c r="BM170" s="186" t="s">
        <v>285</v>
      </c>
    </row>
    <row r="171" s="2" customFormat="1" ht="21.75" customHeight="1">
      <c r="A171" s="35"/>
      <c r="B171" s="174"/>
      <c r="C171" s="175" t="s">
        <v>103</v>
      </c>
      <c r="D171" s="175" t="s">
        <v>154</v>
      </c>
      <c r="E171" s="176" t="s">
        <v>286</v>
      </c>
      <c r="F171" s="177" t="s">
        <v>287</v>
      </c>
      <c r="G171" s="178" t="s">
        <v>157</v>
      </c>
      <c r="H171" s="179">
        <v>2</v>
      </c>
      <c r="I171" s="180"/>
      <c r="J171" s="181">
        <f>ROUND(I171*H171,2)</f>
        <v>0</v>
      </c>
      <c r="K171" s="177" t="s">
        <v>173</v>
      </c>
      <c r="L171" s="36"/>
      <c r="M171" s="182" t="s">
        <v>1</v>
      </c>
      <c r="N171" s="183" t="s">
        <v>41</v>
      </c>
      <c r="O171" s="74"/>
      <c r="P171" s="184">
        <f>O171*H171</f>
        <v>0</v>
      </c>
      <c r="Q171" s="184">
        <v>0</v>
      </c>
      <c r="R171" s="184">
        <f>Q171*H171</f>
        <v>0</v>
      </c>
      <c r="S171" s="184">
        <v>0.155</v>
      </c>
      <c r="T171" s="185">
        <f>S171*H171</f>
        <v>0.31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6" t="s">
        <v>94</v>
      </c>
      <c r="AT171" s="186" t="s">
        <v>154</v>
      </c>
      <c r="AU171" s="186" t="s">
        <v>85</v>
      </c>
      <c r="AY171" s="16" t="s">
        <v>153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6" t="s">
        <v>83</v>
      </c>
      <c r="BK171" s="187">
        <f>ROUND(I171*H171,2)</f>
        <v>0</v>
      </c>
      <c r="BL171" s="16" t="s">
        <v>94</v>
      </c>
      <c r="BM171" s="186" t="s">
        <v>288</v>
      </c>
    </row>
    <row r="172" s="2" customFormat="1" ht="16.5" customHeight="1">
      <c r="A172" s="35"/>
      <c r="B172" s="174"/>
      <c r="C172" s="175" t="s">
        <v>111</v>
      </c>
      <c r="D172" s="175" t="s">
        <v>154</v>
      </c>
      <c r="E172" s="176" t="s">
        <v>289</v>
      </c>
      <c r="F172" s="177" t="s">
        <v>290</v>
      </c>
      <c r="G172" s="178" t="s">
        <v>172</v>
      </c>
      <c r="H172" s="179">
        <v>11</v>
      </c>
      <c r="I172" s="180"/>
      <c r="J172" s="181">
        <f>ROUND(I172*H172,2)</f>
        <v>0</v>
      </c>
      <c r="K172" s="177" t="s">
        <v>173</v>
      </c>
      <c r="L172" s="36"/>
      <c r="M172" s="182" t="s">
        <v>1</v>
      </c>
      <c r="N172" s="183" t="s">
        <v>41</v>
      </c>
      <c r="O172" s="74"/>
      <c r="P172" s="184">
        <f>O172*H172</f>
        <v>0</v>
      </c>
      <c r="Q172" s="184">
        <v>0</v>
      </c>
      <c r="R172" s="184">
        <f>Q172*H172</f>
        <v>0</v>
      </c>
      <c r="S172" s="184">
        <v>0.00048999999999999998</v>
      </c>
      <c r="T172" s="185">
        <f>S172*H172</f>
        <v>0.0053899999999999998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6" t="s">
        <v>94</v>
      </c>
      <c r="AT172" s="186" t="s">
        <v>154</v>
      </c>
      <c r="AU172" s="186" t="s">
        <v>85</v>
      </c>
      <c r="AY172" s="16" t="s">
        <v>153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6" t="s">
        <v>83</v>
      </c>
      <c r="BK172" s="187">
        <f>ROUND(I172*H172,2)</f>
        <v>0</v>
      </c>
      <c r="BL172" s="16" t="s">
        <v>94</v>
      </c>
      <c r="BM172" s="186" t="s">
        <v>291</v>
      </c>
    </row>
    <row r="173" s="2" customFormat="1" ht="16.5" customHeight="1">
      <c r="A173" s="35"/>
      <c r="B173" s="174"/>
      <c r="C173" s="175" t="s">
        <v>7</v>
      </c>
      <c r="D173" s="175" t="s">
        <v>154</v>
      </c>
      <c r="E173" s="176" t="s">
        <v>292</v>
      </c>
      <c r="F173" s="177" t="s">
        <v>293</v>
      </c>
      <c r="G173" s="178" t="s">
        <v>157</v>
      </c>
      <c r="H173" s="179">
        <v>5</v>
      </c>
      <c r="I173" s="180"/>
      <c r="J173" s="181">
        <f>ROUND(I173*H173,2)</f>
        <v>0</v>
      </c>
      <c r="K173" s="177" t="s">
        <v>173</v>
      </c>
      <c r="L173" s="36"/>
      <c r="M173" s="182" t="s">
        <v>1</v>
      </c>
      <c r="N173" s="183" t="s">
        <v>41</v>
      </c>
      <c r="O173" s="74"/>
      <c r="P173" s="184">
        <f>O173*H173</f>
        <v>0</v>
      </c>
      <c r="Q173" s="184">
        <v>0</v>
      </c>
      <c r="R173" s="184">
        <f>Q173*H173</f>
        <v>0</v>
      </c>
      <c r="S173" s="184">
        <v>0.00085999999999999998</v>
      </c>
      <c r="T173" s="185">
        <f>S173*H173</f>
        <v>0.0043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6" t="s">
        <v>94</v>
      </c>
      <c r="AT173" s="186" t="s">
        <v>154</v>
      </c>
      <c r="AU173" s="186" t="s">
        <v>85</v>
      </c>
      <c r="AY173" s="16" t="s">
        <v>153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6" t="s">
        <v>83</v>
      </c>
      <c r="BK173" s="187">
        <f>ROUND(I173*H173,2)</f>
        <v>0</v>
      </c>
      <c r="BL173" s="16" t="s">
        <v>94</v>
      </c>
      <c r="BM173" s="186" t="s">
        <v>294</v>
      </c>
    </row>
    <row r="174" s="2" customFormat="1" ht="16.5" customHeight="1">
      <c r="A174" s="35"/>
      <c r="B174" s="174"/>
      <c r="C174" s="175" t="s">
        <v>116</v>
      </c>
      <c r="D174" s="175" t="s">
        <v>154</v>
      </c>
      <c r="E174" s="176" t="s">
        <v>295</v>
      </c>
      <c r="F174" s="177" t="s">
        <v>296</v>
      </c>
      <c r="G174" s="178" t="s">
        <v>172</v>
      </c>
      <c r="H174" s="179">
        <v>4</v>
      </c>
      <c r="I174" s="180"/>
      <c r="J174" s="181">
        <f>ROUND(I174*H174,2)</f>
        <v>0</v>
      </c>
      <c r="K174" s="177" t="s">
        <v>173</v>
      </c>
      <c r="L174" s="36"/>
      <c r="M174" s="182" t="s">
        <v>1</v>
      </c>
      <c r="N174" s="183" t="s">
        <v>41</v>
      </c>
      <c r="O174" s="74"/>
      <c r="P174" s="184">
        <f>O174*H174</f>
        <v>0</v>
      </c>
      <c r="Q174" s="184">
        <v>0</v>
      </c>
      <c r="R174" s="184">
        <f>Q174*H174</f>
        <v>0</v>
      </c>
      <c r="S174" s="184">
        <v>0.0022499999999999998</v>
      </c>
      <c r="T174" s="185">
        <f>S174*H174</f>
        <v>0.0089999999999999993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6" t="s">
        <v>94</v>
      </c>
      <c r="AT174" s="186" t="s">
        <v>154</v>
      </c>
      <c r="AU174" s="186" t="s">
        <v>85</v>
      </c>
      <c r="AY174" s="16" t="s">
        <v>153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6" t="s">
        <v>83</v>
      </c>
      <c r="BK174" s="187">
        <f>ROUND(I174*H174,2)</f>
        <v>0</v>
      </c>
      <c r="BL174" s="16" t="s">
        <v>94</v>
      </c>
      <c r="BM174" s="186" t="s">
        <v>297</v>
      </c>
    </row>
    <row r="175" s="12" customFormat="1" ht="22.8" customHeight="1">
      <c r="A175" s="12"/>
      <c r="B175" s="163"/>
      <c r="C175" s="12"/>
      <c r="D175" s="164" t="s">
        <v>75</v>
      </c>
      <c r="E175" s="188" t="s">
        <v>298</v>
      </c>
      <c r="F175" s="188" t="s">
        <v>299</v>
      </c>
      <c r="G175" s="12"/>
      <c r="H175" s="12"/>
      <c r="I175" s="166"/>
      <c r="J175" s="189">
        <f>BK175</f>
        <v>0</v>
      </c>
      <c r="K175" s="12"/>
      <c r="L175" s="163"/>
      <c r="M175" s="168"/>
      <c r="N175" s="169"/>
      <c r="O175" s="169"/>
      <c r="P175" s="170">
        <f>SUM(P176:P180)</f>
        <v>0</v>
      </c>
      <c r="Q175" s="169"/>
      <c r="R175" s="170">
        <f>SUM(R176:R180)</f>
        <v>0</v>
      </c>
      <c r="S175" s="169"/>
      <c r="T175" s="171">
        <f>SUM(T176:T180)</f>
        <v>27.734099999999998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64" t="s">
        <v>85</v>
      </c>
      <c r="AT175" s="172" t="s">
        <v>75</v>
      </c>
      <c r="AU175" s="172" t="s">
        <v>83</v>
      </c>
      <c r="AY175" s="164" t="s">
        <v>153</v>
      </c>
      <c r="BK175" s="173">
        <f>SUM(BK176:BK180)</f>
        <v>0</v>
      </c>
    </row>
    <row r="176" s="2" customFormat="1" ht="16.5" customHeight="1">
      <c r="A176" s="35"/>
      <c r="B176" s="174"/>
      <c r="C176" s="175" t="s">
        <v>119</v>
      </c>
      <c r="D176" s="175" t="s">
        <v>154</v>
      </c>
      <c r="E176" s="176" t="s">
        <v>300</v>
      </c>
      <c r="F176" s="177" t="s">
        <v>301</v>
      </c>
      <c r="G176" s="178" t="s">
        <v>208</v>
      </c>
      <c r="H176" s="179">
        <v>166.94499999999999</v>
      </c>
      <c r="I176" s="180"/>
      <c r="J176" s="181">
        <f>ROUND(I176*H176,2)</f>
        <v>0</v>
      </c>
      <c r="K176" s="177" t="s">
        <v>1</v>
      </c>
      <c r="L176" s="36"/>
      <c r="M176" s="182" t="s">
        <v>1</v>
      </c>
      <c r="N176" s="183" t="s">
        <v>41</v>
      </c>
      <c r="O176" s="74"/>
      <c r="P176" s="184">
        <f>O176*H176</f>
        <v>0</v>
      </c>
      <c r="Q176" s="184">
        <v>0</v>
      </c>
      <c r="R176" s="184">
        <f>Q176*H176</f>
        <v>0</v>
      </c>
      <c r="S176" s="184">
        <v>0.14999999999999999</v>
      </c>
      <c r="T176" s="185">
        <f>S176*H176</f>
        <v>25.041749999999997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6" t="s">
        <v>94</v>
      </c>
      <c r="AT176" s="186" t="s">
        <v>154</v>
      </c>
      <c r="AU176" s="186" t="s">
        <v>85</v>
      </c>
      <c r="AY176" s="16" t="s">
        <v>153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6" t="s">
        <v>83</v>
      </c>
      <c r="BK176" s="187">
        <f>ROUND(I176*H176,2)</f>
        <v>0</v>
      </c>
      <c r="BL176" s="16" t="s">
        <v>94</v>
      </c>
      <c r="BM176" s="186" t="s">
        <v>302</v>
      </c>
    </row>
    <row r="177" s="13" customFormat="1">
      <c r="A177" s="13"/>
      <c r="B177" s="195"/>
      <c r="C177" s="13"/>
      <c r="D177" s="196" t="s">
        <v>201</v>
      </c>
      <c r="E177" s="197" t="s">
        <v>1</v>
      </c>
      <c r="F177" s="198" t="s">
        <v>303</v>
      </c>
      <c r="G177" s="13"/>
      <c r="H177" s="199">
        <v>166.94499999999999</v>
      </c>
      <c r="I177" s="200"/>
      <c r="J177" s="13"/>
      <c r="K177" s="13"/>
      <c r="L177" s="195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201</v>
      </c>
      <c r="AU177" s="197" t="s">
        <v>85</v>
      </c>
      <c r="AV177" s="13" t="s">
        <v>85</v>
      </c>
      <c r="AW177" s="13" t="s">
        <v>32</v>
      </c>
      <c r="AX177" s="13" t="s">
        <v>83</v>
      </c>
      <c r="AY177" s="197" t="s">
        <v>153</v>
      </c>
    </row>
    <row r="178" s="2" customFormat="1" ht="16.5" customHeight="1">
      <c r="A178" s="35"/>
      <c r="B178" s="174"/>
      <c r="C178" s="175" t="s">
        <v>122</v>
      </c>
      <c r="D178" s="175" t="s">
        <v>154</v>
      </c>
      <c r="E178" s="176" t="s">
        <v>304</v>
      </c>
      <c r="F178" s="177" t="s">
        <v>305</v>
      </c>
      <c r="G178" s="178" t="s">
        <v>172</v>
      </c>
      <c r="H178" s="179">
        <v>1</v>
      </c>
      <c r="I178" s="180"/>
      <c r="J178" s="181">
        <f>ROUND(I178*H178,2)</f>
        <v>0</v>
      </c>
      <c r="K178" s="177" t="s">
        <v>1</v>
      </c>
      <c r="L178" s="36"/>
      <c r="M178" s="182" t="s">
        <v>1</v>
      </c>
      <c r="N178" s="183" t="s">
        <v>41</v>
      </c>
      <c r="O178" s="74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6" t="s">
        <v>94</v>
      </c>
      <c r="AT178" s="186" t="s">
        <v>154</v>
      </c>
      <c r="AU178" s="186" t="s">
        <v>85</v>
      </c>
      <c r="AY178" s="16" t="s">
        <v>153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6" t="s">
        <v>83</v>
      </c>
      <c r="BK178" s="187">
        <f>ROUND(I178*H178,2)</f>
        <v>0</v>
      </c>
      <c r="BL178" s="16" t="s">
        <v>94</v>
      </c>
      <c r="BM178" s="186" t="s">
        <v>306</v>
      </c>
    </row>
    <row r="179" s="2" customFormat="1" ht="16.5" customHeight="1">
      <c r="A179" s="35"/>
      <c r="B179" s="174"/>
      <c r="C179" s="175" t="s">
        <v>307</v>
      </c>
      <c r="D179" s="175" t="s">
        <v>154</v>
      </c>
      <c r="E179" s="176" t="s">
        <v>308</v>
      </c>
      <c r="F179" s="177" t="s">
        <v>309</v>
      </c>
      <c r="G179" s="178" t="s">
        <v>208</v>
      </c>
      <c r="H179" s="179">
        <v>179.49000000000001</v>
      </c>
      <c r="I179" s="180"/>
      <c r="J179" s="181">
        <f>ROUND(I179*H179,2)</f>
        <v>0</v>
      </c>
      <c r="K179" s="177" t="s">
        <v>173</v>
      </c>
      <c r="L179" s="36"/>
      <c r="M179" s="182" t="s">
        <v>1</v>
      </c>
      <c r="N179" s="183" t="s">
        <v>41</v>
      </c>
      <c r="O179" s="74"/>
      <c r="P179" s="184">
        <f>O179*H179</f>
        <v>0</v>
      </c>
      <c r="Q179" s="184">
        <v>0</v>
      </c>
      <c r="R179" s="184">
        <f>Q179*H179</f>
        <v>0</v>
      </c>
      <c r="S179" s="184">
        <v>0.014999999999999999</v>
      </c>
      <c r="T179" s="185">
        <f>S179*H179</f>
        <v>2.6923500000000002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6" t="s">
        <v>94</v>
      </c>
      <c r="AT179" s="186" t="s">
        <v>154</v>
      </c>
      <c r="AU179" s="186" t="s">
        <v>85</v>
      </c>
      <c r="AY179" s="16" t="s">
        <v>153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6" t="s">
        <v>83</v>
      </c>
      <c r="BK179" s="187">
        <f>ROUND(I179*H179,2)</f>
        <v>0</v>
      </c>
      <c r="BL179" s="16" t="s">
        <v>94</v>
      </c>
      <c r="BM179" s="186" t="s">
        <v>310</v>
      </c>
    </row>
    <row r="180" s="13" customFormat="1">
      <c r="A180" s="13"/>
      <c r="B180" s="195"/>
      <c r="C180" s="13"/>
      <c r="D180" s="196" t="s">
        <v>201</v>
      </c>
      <c r="E180" s="197" t="s">
        <v>1</v>
      </c>
      <c r="F180" s="198" t="s">
        <v>277</v>
      </c>
      <c r="G180" s="13"/>
      <c r="H180" s="199">
        <v>179.49000000000001</v>
      </c>
      <c r="I180" s="200"/>
      <c r="J180" s="13"/>
      <c r="K180" s="13"/>
      <c r="L180" s="195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201</v>
      </c>
      <c r="AU180" s="197" t="s">
        <v>85</v>
      </c>
      <c r="AV180" s="13" t="s">
        <v>85</v>
      </c>
      <c r="AW180" s="13" t="s">
        <v>32</v>
      </c>
      <c r="AX180" s="13" t="s">
        <v>83</v>
      </c>
      <c r="AY180" s="197" t="s">
        <v>153</v>
      </c>
    </row>
    <row r="181" s="12" customFormat="1" ht="22.8" customHeight="1">
      <c r="A181" s="12"/>
      <c r="B181" s="163"/>
      <c r="C181" s="12"/>
      <c r="D181" s="164" t="s">
        <v>75</v>
      </c>
      <c r="E181" s="188" t="s">
        <v>311</v>
      </c>
      <c r="F181" s="188" t="s">
        <v>312</v>
      </c>
      <c r="G181" s="12"/>
      <c r="H181" s="12"/>
      <c r="I181" s="166"/>
      <c r="J181" s="189">
        <f>BK181</f>
        <v>0</v>
      </c>
      <c r="K181" s="12"/>
      <c r="L181" s="163"/>
      <c r="M181" s="168"/>
      <c r="N181" s="169"/>
      <c r="O181" s="169"/>
      <c r="P181" s="170">
        <f>P182</f>
        <v>0</v>
      </c>
      <c r="Q181" s="169"/>
      <c r="R181" s="170">
        <f>R182</f>
        <v>0</v>
      </c>
      <c r="S181" s="169"/>
      <c r="T181" s="171">
        <f>T182</f>
        <v>1.1276219999999999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4" t="s">
        <v>85</v>
      </c>
      <c r="AT181" s="172" t="s">
        <v>75</v>
      </c>
      <c r="AU181" s="172" t="s">
        <v>83</v>
      </c>
      <c r="AY181" s="164" t="s">
        <v>153</v>
      </c>
      <c r="BK181" s="173">
        <f>BK182</f>
        <v>0</v>
      </c>
    </row>
    <row r="182" s="2" customFormat="1" ht="24.15" customHeight="1">
      <c r="A182" s="35"/>
      <c r="B182" s="174"/>
      <c r="C182" s="175" t="s">
        <v>313</v>
      </c>
      <c r="D182" s="175" t="s">
        <v>154</v>
      </c>
      <c r="E182" s="176" t="s">
        <v>314</v>
      </c>
      <c r="F182" s="177" t="s">
        <v>315</v>
      </c>
      <c r="G182" s="178" t="s">
        <v>208</v>
      </c>
      <c r="H182" s="179">
        <v>105.88</v>
      </c>
      <c r="I182" s="180"/>
      <c r="J182" s="181">
        <f>ROUND(I182*H182,2)</f>
        <v>0</v>
      </c>
      <c r="K182" s="177" t="s">
        <v>173</v>
      </c>
      <c r="L182" s="36"/>
      <c r="M182" s="182" t="s">
        <v>1</v>
      </c>
      <c r="N182" s="183" t="s">
        <v>41</v>
      </c>
      <c r="O182" s="74"/>
      <c r="P182" s="184">
        <f>O182*H182</f>
        <v>0</v>
      </c>
      <c r="Q182" s="184">
        <v>0</v>
      </c>
      <c r="R182" s="184">
        <f>Q182*H182</f>
        <v>0</v>
      </c>
      <c r="S182" s="184">
        <v>0.01065</v>
      </c>
      <c r="T182" s="185">
        <f>S182*H182</f>
        <v>1.1276219999999999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6" t="s">
        <v>94</v>
      </c>
      <c r="AT182" s="186" t="s">
        <v>154</v>
      </c>
      <c r="AU182" s="186" t="s">
        <v>85</v>
      </c>
      <c r="AY182" s="16" t="s">
        <v>153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6" t="s">
        <v>83</v>
      </c>
      <c r="BK182" s="187">
        <f>ROUND(I182*H182,2)</f>
        <v>0</v>
      </c>
      <c r="BL182" s="16" t="s">
        <v>94</v>
      </c>
      <c r="BM182" s="186" t="s">
        <v>316</v>
      </c>
    </row>
    <row r="183" s="12" customFormat="1" ht="22.8" customHeight="1">
      <c r="A183" s="12"/>
      <c r="B183" s="163"/>
      <c r="C183" s="12"/>
      <c r="D183" s="164" t="s">
        <v>75</v>
      </c>
      <c r="E183" s="188" t="s">
        <v>317</v>
      </c>
      <c r="F183" s="188" t="s">
        <v>318</v>
      </c>
      <c r="G183" s="12"/>
      <c r="H183" s="12"/>
      <c r="I183" s="166"/>
      <c r="J183" s="189">
        <f>BK183</f>
        <v>0</v>
      </c>
      <c r="K183" s="12"/>
      <c r="L183" s="163"/>
      <c r="M183" s="168"/>
      <c r="N183" s="169"/>
      <c r="O183" s="169"/>
      <c r="P183" s="170">
        <f>SUM(P184:P191)</f>
        <v>0</v>
      </c>
      <c r="Q183" s="169"/>
      <c r="R183" s="170">
        <f>SUM(R184:R191)</f>
        <v>0</v>
      </c>
      <c r="S183" s="169"/>
      <c r="T183" s="171">
        <f>SUM(T184:T191)</f>
        <v>0.18652000000000002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4" t="s">
        <v>85</v>
      </c>
      <c r="AT183" s="172" t="s">
        <v>75</v>
      </c>
      <c r="AU183" s="172" t="s">
        <v>83</v>
      </c>
      <c r="AY183" s="164" t="s">
        <v>153</v>
      </c>
      <c r="BK183" s="173">
        <f>SUM(BK184:BK191)</f>
        <v>0</v>
      </c>
    </row>
    <row r="184" s="2" customFormat="1" ht="16.5" customHeight="1">
      <c r="A184" s="35"/>
      <c r="B184" s="174"/>
      <c r="C184" s="175" t="s">
        <v>319</v>
      </c>
      <c r="D184" s="175" t="s">
        <v>154</v>
      </c>
      <c r="E184" s="176" t="s">
        <v>320</v>
      </c>
      <c r="F184" s="177" t="s">
        <v>321</v>
      </c>
      <c r="G184" s="178" t="s">
        <v>322</v>
      </c>
      <c r="H184" s="179">
        <v>18.600000000000001</v>
      </c>
      <c r="I184" s="180"/>
      <c r="J184" s="181">
        <f>ROUND(I184*H184,2)</f>
        <v>0</v>
      </c>
      <c r="K184" s="177" t="s">
        <v>173</v>
      </c>
      <c r="L184" s="36"/>
      <c r="M184" s="182" t="s">
        <v>1</v>
      </c>
      <c r="N184" s="183" t="s">
        <v>41</v>
      </c>
      <c r="O184" s="74"/>
      <c r="P184" s="184">
        <f>O184*H184</f>
        <v>0</v>
      </c>
      <c r="Q184" s="184">
        <v>0</v>
      </c>
      <c r="R184" s="184">
        <f>Q184*H184</f>
        <v>0</v>
      </c>
      <c r="S184" s="184">
        <v>0.0016999999999999999</v>
      </c>
      <c r="T184" s="185">
        <f>S184*H184</f>
        <v>0.031620000000000002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6" t="s">
        <v>94</v>
      </c>
      <c r="AT184" s="186" t="s">
        <v>154</v>
      </c>
      <c r="AU184" s="186" t="s">
        <v>85</v>
      </c>
      <c r="AY184" s="16" t="s">
        <v>153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6" t="s">
        <v>83</v>
      </c>
      <c r="BK184" s="187">
        <f>ROUND(I184*H184,2)</f>
        <v>0</v>
      </c>
      <c r="BL184" s="16" t="s">
        <v>94</v>
      </c>
      <c r="BM184" s="186" t="s">
        <v>323</v>
      </c>
    </row>
    <row r="185" s="13" customFormat="1">
      <c r="A185" s="13"/>
      <c r="B185" s="195"/>
      <c r="C185" s="13"/>
      <c r="D185" s="196" t="s">
        <v>201</v>
      </c>
      <c r="E185" s="197" t="s">
        <v>1</v>
      </c>
      <c r="F185" s="198" t="s">
        <v>324</v>
      </c>
      <c r="G185" s="13"/>
      <c r="H185" s="199">
        <v>18.600000000000001</v>
      </c>
      <c r="I185" s="200"/>
      <c r="J185" s="13"/>
      <c r="K185" s="13"/>
      <c r="L185" s="195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7" t="s">
        <v>201</v>
      </c>
      <c r="AU185" s="197" t="s">
        <v>85</v>
      </c>
      <c r="AV185" s="13" t="s">
        <v>85</v>
      </c>
      <c r="AW185" s="13" t="s">
        <v>32</v>
      </c>
      <c r="AX185" s="13" t="s">
        <v>83</v>
      </c>
      <c r="AY185" s="197" t="s">
        <v>153</v>
      </c>
    </row>
    <row r="186" s="2" customFormat="1" ht="16.5" customHeight="1">
      <c r="A186" s="35"/>
      <c r="B186" s="174"/>
      <c r="C186" s="175" t="s">
        <v>325</v>
      </c>
      <c r="D186" s="175" t="s">
        <v>154</v>
      </c>
      <c r="E186" s="176" t="s">
        <v>326</v>
      </c>
      <c r="F186" s="177" t="s">
        <v>327</v>
      </c>
      <c r="G186" s="178" t="s">
        <v>322</v>
      </c>
      <c r="H186" s="179">
        <v>15.199999999999999</v>
      </c>
      <c r="I186" s="180"/>
      <c r="J186" s="181">
        <f>ROUND(I186*H186,2)</f>
        <v>0</v>
      </c>
      <c r="K186" s="177" t="s">
        <v>173</v>
      </c>
      <c r="L186" s="36"/>
      <c r="M186" s="182" t="s">
        <v>1</v>
      </c>
      <c r="N186" s="183" t="s">
        <v>41</v>
      </c>
      <c r="O186" s="74"/>
      <c r="P186" s="184">
        <f>O186*H186</f>
        <v>0</v>
      </c>
      <c r="Q186" s="184">
        <v>0</v>
      </c>
      <c r="R186" s="184">
        <f>Q186*H186</f>
        <v>0</v>
      </c>
      <c r="S186" s="184">
        <v>0.00167</v>
      </c>
      <c r="T186" s="185">
        <f>S186*H186</f>
        <v>0.025384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6" t="s">
        <v>94</v>
      </c>
      <c r="AT186" s="186" t="s">
        <v>154</v>
      </c>
      <c r="AU186" s="186" t="s">
        <v>85</v>
      </c>
      <c r="AY186" s="16" t="s">
        <v>153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6" t="s">
        <v>83</v>
      </c>
      <c r="BK186" s="187">
        <f>ROUND(I186*H186,2)</f>
        <v>0</v>
      </c>
      <c r="BL186" s="16" t="s">
        <v>94</v>
      </c>
      <c r="BM186" s="186" t="s">
        <v>328</v>
      </c>
    </row>
    <row r="187" s="13" customFormat="1">
      <c r="A187" s="13"/>
      <c r="B187" s="195"/>
      <c r="C187" s="13"/>
      <c r="D187" s="196" t="s">
        <v>201</v>
      </c>
      <c r="E187" s="197" t="s">
        <v>1</v>
      </c>
      <c r="F187" s="198" t="s">
        <v>329</v>
      </c>
      <c r="G187" s="13"/>
      <c r="H187" s="199">
        <v>15.199999999999999</v>
      </c>
      <c r="I187" s="200"/>
      <c r="J187" s="13"/>
      <c r="K187" s="13"/>
      <c r="L187" s="195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201</v>
      </c>
      <c r="AU187" s="197" t="s">
        <v>85</v>
      </c>
      <c r="AV187" s="13" t="s">
        <v>85</v>
      </c>
      <c r="AW187" s="13" t="s">
        <v>32</v>
      </c>
      <c r="AX187" s="13" t="s">
        <v>83</v>
      </c>
      <c r="AY187" s="197" t="s">
        <v>153</v>
      </c>
    </row>
    <row r="188" s="2" customFormat="1" ht="16.5" customHeight="1">
      <c r="A188" s="35"/>
      <c r="B188" s="174"/>
      <c r="C188" s="175" t="s">
        <v>330</v>
      </c>
      <c r="D188" s="175" t="s">
        <v>154</v>
      </c>
      <c r="E188" s="176" t="s">
        <v>331</v>
      </c>
      <c r="F188" s="177" t="s">
        <v>332</v>
      </c>
      <c r="G188" s="178" t="s">
        <v>322</v>
      </c>
      <c r="H188" s="179">
        <v>38.600000000000001</v>
      </c>
      <c r="I188" s="180"/>
      <c r="J188" s="181">
        <f>ROUND(I188*H188,2)</f>
        <v>0</v>
      </c>
      <c r="K188" s="177" t="s">
        <v>173</v>
      </c>
      <c r="L188" s="36"/>
      <c r="M188" s="182" t="s">
        <v>1</v>
      </c>
      <c r="N188" s="183" t="s">
        <v>41</v>
      </c>
      <c r="O188" s="74"/>
      <c r="P188" s="184">
        <f>O188*H188</f>
        <v>0</v>
      </c>
      <c r="Q188" s="184">
        <v>0</v>
      </c>
      <c r="R188" s="184">
        <f>Q188*H188</f>
        <v>0</v>
      </c>
      <c r="S188" s="184">
        <v>0.0025999999999999999</v>
      </c>
      <c r="T188" s="185">
        <f>S188*H188</f>
        <v>0.10036000000000001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6" t="s">
        <v>94</v>
      </c>
      <c r="AT188" s="186" t="s">
        <v>154</v>
      </c>
      <c r="AU188" s="186" t="s">
        <v>85</v>
      </c>
      <c r="AY188" s="16" t="s">
        <v>153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6" t="s">
        <v>83</v>
      </c>
      <c r="BK188" s="187">
        <f>ROUND(I188*H188,2)</f>
        <v>0</v>
      </c>
      <c r="BL188" s="16" t="s">
        <v>94</v>
      </c>
      <c r="BM188" s="186" t="s">
        <v>333</v>
      </c>
    </row>
    <row r="189" s="13" customFormat="1">
      <c r="A189" s="13"/>
      <c r="B189" s="195"/>
      <c r="C189" s="13"/>
      <c r="D189" s="196" t="s">
        <v>201</v>
      </c>
      <c r="E189" s="197" t="s">
        <v>1</v>
      </c>
      <c r="F189" s="198" t="s">
        <v>334</v>
      </c>
      <c r="G189" s="13"/>
      <c r="H189" s="199">
        <v>38.600000000000001</v>
      </c>
      <c r="I189" s="200"/>
      <c r="J189" s="13"/>
      <c r="K189" s="13"/>
      <c r="L189" s="195"/>
      <c r="M189" s="201"/>
      <c r="N189" s="202"/>
      <c r="O189" s="202"/>
      <c r="P189" s="202"/>
      <c r="Q189" s="202"/>
      <c r="R189" s="202"/>
      <c r="S189" s="202"/>
      <c r="T189" s="20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7" t="s">
        <v>201</v>
      </c>
      <c r="AU189" s="197" t="s">
        <v>85</v>
      </c>
      <c r="AV189" s="13" t="s">
        <v>85</v>
      </c>
      <c r="AW189" s="13" t="s">
        <v>32</v>
      </c>
      <c r="AX189" s="13" t="s">
        <v>83</v>
      </c>
      <c r="AY189" s="197" t="s">
        <v>153</v>
      </c>
    </row>
    <row r="190" s="2" customFormat="1" ht="16.5" customHeight="1">
      <c r="A190" s="35"/>
      <c r="B190" s="174"/>
      <c r="C190" s="175" t="s">
        <v>335</v>
      </c>
      <c r="D190" s="175" t="s">
        <v>154</v>
      </c>
      <c r="E190" s="176" t="s">
        <v>336</v>
      </c>
      <c r="F190" s="177" t="s">
        <v>337</v>
      </c>
      <c r="G190" s="178" t="s">
        <v>322</v>
      </c>
      <c r="H190" s="179">
        <v>7.4000000000000004</v>
      </c>
      <c r="I190" s="180"/>
      <c r="J190" s="181">
        <f>ROUND(I190*H190,2)</f>
        <v>0</v>
      </c>
      <c r="K190" s="177" t="s">
        <v>173</v>
      </c>
      <c r="L190" s="36"/>
      <c r="M190" s="182" t="s">
        <v>1</v>
      </c>
      <c r="N190" s="183" t="s">
        <v>41</v>
      </c>
      <c r="O190" s="74"/>
      <c r="P190" s="184">
        <f>O190*H190</f>
        <v>0</v>
      </c>
      <c r="Q190" s="184">
        <v>0</v>
      </c>
      <c r="R190" s="184">
        <f>Q190*H190</f>
        <v>0</v>
      </c>
      <c r="S190" s="184">
        <v>0.0039399999999999999</v>
      </c>
      <c r="T190" s="185">
        <f>S190*H190</f>
        <v>0.029156000000000001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6" t="s">
        <v>94</v>
      </c>
      <c r="AT190" s="186" t="s">
        <v>154</v>
      </c>
      <c r="AU190" s="186" t="s">
        <v>85</v>
      </c>
      <c r="AY190" s="16" t="s">
        <v>153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6" t="s">
        <v>83</v>
      </c>
      <c r="BK190" s="187">
        <f>ROUND(I190*H190,2)</f>
        <v>0</v>
      </c>
      <c r="BL190" s="16" t="s">
        <v>94</v>
      </c>
      <c r="BM190" s="186" t="s">
        <v>338</v>
      </c>
    </row>
    <row r="191" s="13" customFormat="1">
      <c r="A191" s="13"/>
      <c r="B191" s="195"/>
      <c r="C191" s="13"/>
      <c r="D191" s="196" t="s">
        <v>201</v>
      </c>
      <c r="E191" s="197" t="s">
        <v>1</v>
      </c>
      <c r="F191" s="198" t="s">
        <v>339</v>
      </c>
      <c r="G191" s="13"/>
      <c r="H191" s="199">
        <v>7.4000000000000004</v>
      </c>
      <c r="I191" s="200"/>
      <c r="J191" s="13"/>
      <c r="K191" s="13"/>
      <c r="L191" s="195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201</v>
      </c>
      <c r="AU191" s="197" t="s">
        <v>85</v>
      </c>
      <c r="AV191" s="13" t="s">
        <v>85</v>
      </c>
      <c r="AW191" s="13" t="s">
        <v>32</v>
      </c>
      <c r="AX191" s="13" t="s">
        <v>83</v>
      </c>
      <c r="AY191" s="197" t="s">
        <v>153</v>
      </c>
    </row>
    <row r="192" s="12" customFormat="1" ht="22.8" customHeight="1">
      <c r="A192" s="12"/>
      <c r="B192" s="163"/>
      <c r="C192" s="12"/>
      <c r="D192" s="164" t="s">
        <v>75</v>
      </c>
      <c r="E192" s="188" t="s">
        <v>340</v>
      </c>
      <c r="F192" s="188" t="s">
        <v>341</v>
      </c>
      <c r="G192" s="12"/>
      <c r="H192" s="12"/>
      <c r="I192" s="166"/>
      <c r="J192" s="189">
        <f>BK192</f>
        <v>0</v>
      </c>
      <c r="K192" s="12"/>
      <c r="L192" s="163"/>
      <c r="M192" s="168"/>
      <c r="N192" s="169"/>
      <c r="O192" s="169"/>
      <c r="P192" s="170">
        <f>SUM(P193:P200)</f>
        <v>0</v>
      </c>
      <c r="Q192" s="169"/>
      <c r="R192" s="170">
        <f>SUM(R193:R200)</f>
        <v>0</v>
      </c>
      <c r="S192" s="169"/>
      <c r="T192" s="171">
        <f>SUM(T193:T200)</f>
        <v>0.61663634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4" t="s">
        <v>85</v>
      </c>
      <c r="AT192" s="172" t="s">
        <v>75</v>
      </c>
      <c r="AU192" s="172" t="s">
        <v>83</v>
      </c>
      <c r="AY192" s="164" t="s">
        <v>153</v>
      </c>
      <c r="BK192" s="173">
        <f>SUM(BK193:BK200)</f>
        <v>0</v>
      </c>
    </row>
    <row r="193" s="2" customFormat="1" ht="16.5" customHeight="1">
      <c r="A193" s="35"/>
      <c r="B193" s="174"/>
      <c r="C193" s="175" t="s">
        <v>342</v>
      </c>
      <c r="D193" s="175" t="s">
        <v>154</v>
      </c>
      <c r="E193" s="176" t="s">
        <v>343</v>
      </c>
      <c r="F193" s="177" t="s">
        <v>344</v>
      </c>
      <c r="G193" s="178" t="s">
        <v>208</v>
      </c>
      <c r="H193" s="179">
        <v>15.803000000000001</v>
      </c>
      <c r="I193" s="180"/>
      <c r="J193" s="181">
        <f>ROUND(I193*H193,2)</f>
        <v>0</v>
      </c>
      <c r="K193" s="177" t="s">
        <v>173</v>
      </c>
      <c r="L193" s="36"/>
      <c r="M193" s="182" t="s">
        <v>1</v>
      </c>
      <c r="N193" s="183" t="s">
        <v>41</v>
      </c>
      <c r="O193" s="74"/>
      <c r="P193" s="184">
        <f>O193*H193</f>
        <v>0</v>
      </c>
      <c r="Q193" s="184">
        <v>0</v>
      </c>
      <c r="R193" s="184">
        <f>Q193*H193</f>
        <v>0</v>
      </c>
      <c r="S193" s="184">
        <v>0.01098</v>
      </c>
      <c r="T193" s="185">
        <f>S193*H193</f>
        <v>0.17351694000000001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6" t="s">
        <v>94</v>
      </c>
      <c r="AT193" s="186" t="s">
        <v>154</v>
      </c>
      <c r="AU193" s="186" t="s">
        <v>85</v>
      </c>
      <c r="AY193" s="16" t="s">
        <v>153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6" t="s">
        <v>83</v>
      </c>
      <c r="BK193" s="187">
        <f>ROUND(I193*H193,2)</f>
        <v>0</v>
      </c>
      <c r="BL193" s="16" t="s">
        <v>94</v>
      </c>
      <c r="BM193" s="186" t="s">
        <v>345</v>
      </c>
    </row>
    <row r="194" s="13" customFormat="1">
      <c r="A194" s="13"/>
      <c r="B194" s="195"/>
      <c r="C194" s="13"/>
      <c r="D194" s="196" t="s">
        <v>201</v>
      </c>
      <c r="E194" s="197" t="s">
        <v>1</v>
      </c>
      <c r="F194" s="198" t="s">
        <v>346</v>
      </c>
      <c r="G194" s="13"/>
      <c r="H194" s="199">
        <v>15.803000000000001</v>
      </c>
      <c r="I194" s="200"/>
      <c r="J194" s="13"/>
      <c r="K194" s="13"/>
      <c r="L194" s="195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201</v>
      </c>
      <c r="AU194" s="197" t="s">
        <v>85</v>
      </c>
      <c r="AV194" s="13" t="s">
        <v>85</v>
      </c>
      <c r="AW194" s="13" t="s">
        <v>32</v>
      </c>
      <c r="AX194" s="13" t="s">
        <v>83</v>
      </c>
      <c r="AY194" s="197" t="s">
        <v>153</v>
      </c>
    </row>
    <row r="195" s="2" customFormat="1" ht="21.75" customHeight="1">
      <c r="A195" s="35"/>
      <c r="B195" s="174"/>
      <c r="C195" s="175" t="s">
        <v>347</v>
      </c>
      <c r="D195" s="175" t="s">
        <v>154</v>
      </c>
      <c r="E195" s="176" t="s">
        <v>348</v>
      </c>
      <c r="F195" s="177" t="s">
        <v>349</v>
      </c>
      <c r="G195" s="178" t="s">
        <v>208</v>
      </c>
      <c r="H195" s="179">
        <v>35.530000000000001</v>
      </c>
      <c r="I195" s="180"/>
      <c r="J195" s="181">
        <f>ROUND(I195*H195,2)</f>
        <v>0</v>
      </c>
      <c r="K195" s="177" t="s">
        <v>173</v>
      </c>
      <c r="L195" s="36"/>
      <c r="M195" s="182" t="s">
        <v>1</v>
      </c>
      <c r="N195" s="183" t="s">
        <v>41</v>
      </c>
      <c r="O195" s="74"/>
      <c r="P195" s="184">
        <f>O195*H195</f>
        <v>0</v>
      </c>
      <c r="Q195" s="184">
        <v>0</v>
      </c>
      <c r="R195" s="184">
        <f>Q195*H195</f>
        <v>0</v>
      </c>
      <c r="S195" s="184">
        <v>0.01098</v>
      </c>
      <c r="T195" s="185">
        <f>S195*H195</f>
        <v>0.39011940000000001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6" t="s">
        <v>94</v>
      </c>
      <c r="AT195" s="186" t="s">
        <v>154</v>
      </c>
      <c r="AU195" s="186" t="s">
        <v>85</v>
      </c>
      <c r="AY195" s="16" t="s">
        <v>153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6" t="s">
        <v>83</v>
      </c>
      <c r="BK195" s="187">
        <f>ROUND(I195*H195,2)</f>
        <v>0</v>
      </c>
      <c r="BL195" s="16" t="s">
        <v>94</v>
      </c>
      <c r="BM195" s="186" t="s">
        <v>350</v>
      </c>
    </row>
    <row r="196" s="13" customFormat="1">
      <c r="A196" s="13"/>
      <c r="B196" s="195"/>
      <c r="C196" s="13"/>
      <c r="D196" s="196" t="s">
        <v>201</v>
      </c>
      <c r="E196" s="197" t="s">
        <v>1</v>
      </c>
      <c r="F196" s="198" t="s">
        <v>351</v>
      </c>
      <c r="G196" s="13"/>
      <c r="H196" s="199">
        <v>30.879999999999999</v>
      </c>
      <c r="I196" s="200"/>
      <c r="J196" s="13"/>
      <c r="K196" s="13"/>
      <c r="L196" s="195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7" t="s">
        <v>201</v>
      </c>
      <c r="AU196" s="197" t="s">
        <v>85</v>
      </c>
      <c r="AV196" s="13" t="s">
        <v>85</v>
      </c>
      <c r="AW196" s="13" t="s">
        <v>32</v>
      </c>
      <c r="AX196" s="13" t="s">
        <v>76</v>
      </c>
      <c r="AY196" s="197" t="s">
        <v>153</v>
      </c>
    </row>
    <row r="197" s="13" customFormat="1">
      <c r="A197" s="13"/>
      <c r="B197" s="195"/>
      <c r="C197" s="13"/>
      <c r="D197" s="196" t="s">
        <v>201</v>
      </c>
      <c r="E197" s="197" t="s">
        <v>1</v>
      </c>
      <c r="F197" s="198" t="s">
        <v>352</v>
      </c>
      <c r="G197" s="13"/>
      <c r="H197" s="199">
        <v>4.6500000000000004</v>
      </c>
      <c r="I197" s="200"/>
      <c r="J197" s="13"/>
      <c r="K197" s="13"/>
      <c r="L197" s="195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7" t="s">
        <v>201</v>
      </c>
      <c r="AU197" s="197" t="s">
        <v>85</v>
      </c>
      <c r="AV197" s="13" t="s">
        <v>85</v>
      </c>
      <c r="AW197" s="13" t="s">
        <v>32</v>
      </c>
      <c r="AX197" s="13" t="s">
        <v>76</v>
      </c>
      <c r="AY197" s="197" t="s">
        <v>153</v>
      </c>
    </row>
    <row r="198" s="2" customFormat="1" ht="33" customHeight="1">
      <c r="A198" s="35"/>
      <c r="B198" s="174"/>
      <c r="C198" s="175" t="s">
        <v>353</v>
      </c>
      <c r="D198" s="175" t="s">
        <v>154</v>
      </c>
      <c r="E198" s="176" t="s">
        <v>354</v>
      </c>
      <c r="F198" s="177" t="s">
        <v>355</v>
      </c>
      <c r="G198" s="178" t="s">
        <v>172</v>
      </c>
      <c r="H198" s="179">
        <v>2</v>
      </c>
      <c r="I198" s="180"/>
      <c r="J198" s="181">
        <f>ROUND(I198*H198,2)</f>
        <v>0</v>
      </c>
      <c r="K198" s="177" t="s">
        <v>173</v>
      </c>
      <c r="L198" s="36"/>
      <c r="M198" s="182" t="s">
        <v>1</v>
      </c>
      <c r="N198" s="183" t="s">
        <v>41</v>
      </c>
      <c r="O198" s="74"/>
      <c r="P198" s="184">
        <f>O198*H198</f>
        <v>0</v>
      </c>
      <c r="Q198" s="184">
        <v>0</v>
      </c>
      <c r="R198" s="184">
        <f>Q198*H198</f>
        <v>0</v>
      </c>
      <c r="S198" s="184">
        <v>0.0030000000000000001</v>
      </c>
      <c r="T198" s="185">
        <f>S198*H198</f>
        <v>0.0060000000000000001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6" t="s">
        <v>94</v>
      </c>
      <c r="AT198" s="186" t="s">
        <v>154</v>
      </c>
      <c r="AU198" s="186" t="s">
        <v>85</v>
      </c>
      <c r="AY198" s="16" t="s">
        <v>153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6" t="s">
        <v>83</v>
      </c>
      <c r="BK198" s="187">
        <f>ROUND(I198*H198,2)</f>
        <v>0</v>
      </c>
      <c r="BL198" s="16" t="s">
        <v>94</v>
      </c>
      <c r="BM198" s="186" t="s">
        <v>356</v>
      </c>
    </row>
    <row r="199" s="2" customFormat="1" ht="33" customHeight="1">
      <c r="A199" s="35"/>
      <c r="B199" s="174"/>
      <c r="C199" s="175" t="s">
        <v>357</v>
      </c>
      <c r="D199" s="175" t="s">
        <v>154</v>
      </c>
      <c r="E199" s="176" t="s">
        <v>358</v>
      </c>
      <c r="F199" s="177" t="s">
        <v>359</v>
      </c>
      <c r="G199" s="178" t="s">
        <v>172</v>
      </c>
      <c r="H199" s="179">
        <v>1</v>
      </c>
      <c r="I199" s="180"/>
      <c r="J199" s="181">
        <f>ROUND(I199*H199,2)</f>
        <v>0</v>
      </c>
      <c r="K199" s="177" t="s">
        <v>173</v>
      </c>
      <c r="L199" s="36"/>
      <c r="M199" s="182" t="s">
        <v>1</v>
      </c>
      <c r="N199" s="183" t="s">
        <v>41</v>
      </c>
      <c r="O199" s="74"/>
      <c r="P199" s="184">
        <f>O199*H199</f>
        <v>0</v>
      </c>
      <c r="Q199" s="184">
        <v>0</v>
      </c>
      <c r="R199" s="184">
        <f>Q199*H199</f>
        <v>0</v>
      </c>
      <c r="S199" s="184">
        <v>0.0050000000000000001</v>
      </c>
      <c r="T199" s="185">
        <f>S199*H199</f>
        <v>0.0050000000000000001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6" t="s">
        <v>94</v>
      </c>
      <c r="AT199" s="186" t="s">
        <v>154</v>
      </c>
      <c r="AU199" s="186" t="s">
        <v>85</v>
      </c>
      <c r="AY199" s="16" t="s">
        <v>153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6" t="s">
        <v>83</v>
      </c>
      <c r="BK199" s="187">
        <f>ROUND(I199*H199,2)</f>
        <v>0</v>
      </c>
      <c r="BL199" s="16" t="s">
        <v>94</v>
      </c>
      <c r="BM199" s="186" t="s">
        <v>360</v>
      </c>
    </row>
    <row r="200" s="2" customFormat="1" ht="33" customHeight="1">
      <c r="A200" s="35"/>
      <c r="B200" s="174"/>
      <c r="C200" s="175" t="s">
        <v>361</v>
      </c>
      <c r="D200" s="175" t="s">
        <v>154</v>
      </c>
      <c r="E200" s="176" t="s">
        <v>362</v>
      </c>
      <c r="F200" s="177" t="s">
        <v>363</v>
      </c>
      <c r="G200" s="178" t="s">
        <v>172</v>
      </c>
      <c r="H200" s="179">
        <v>6</v>
      </c>
      <c r="I200" s="180"/>
      <c r="J200" s="181">
        <f>ROUND(I200*H200,2)</f>
        <v>0</v>
      </c>
      <c r="K200" s="177" t="s">
        <v>173</v>
      </c>
      <c r="L200" s="36"/>
      <c r="M200" s="190" t="s">
        <v>1</v>
      </c>
      <c r="N200" s="191" t="s">
        <v>41</v>
      </c>
      <c r="O200" s="192"/>
      <c r="P200" s="193">
        <f>O200*H200</f>
        <v>0</v>
      </c>
      <c r="Q200" s="193">
        <v>0</v>
      </c>
      <c r="R200" s="193">
        <f>Q200*H200</f>
        <v>0</v>
      </c>
      <c r="S200" s="193">
        <v>0.0070000000000000001</v>
      </c>
      <c r="T200" s="194">
        <f>S200*H200</f>
        <v>0.042000000000000003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6" t="s">
        <v>94</v>
      </c>
      <c r="AT200" s="186" t="s">
        <v>154</v>
      </c>
      <c r="AU200" s="186" t="s">
        <v>85</v>
      </c>
      <c r="AY200" s="16" t="s">
        <v>153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6" t="s">
        <v>83</v>
      </c>
      <c r="BK200" s="187">
        <f>ROUND(I200*H200,2)</f>
        <v>0</v>
      </c>
      <c r="BL200" s="16" t="s">
        <v>94</v>
      </c>
      <c r="BM200" s="186" t="s">
        <v>364</v>
      </c>
    </row>
    <row r="201" s="2" customFormat="1" ht="6.96" customHeight="1">
      <c r="A201" s="35"/>
      <c r="B201" s="57"/>
      <c r="C201" s="58"/>
      <c r="D201" s="58"/>
      <c r="E201" s="58"/>
      <c r="F201" s="58"/>
      <c r="G201" s="58"/>
      <c r="H201" s="58"/>
      <c r="I201" s="58"/>
      <c r="J201" s="58"/>
      <c r="K201" s="58"/>
      <c r="L201" s="36"/>
      <c r="M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</row>
  </sheetData>
  <autoFilter ref="C130:K20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180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365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ROUND(J144,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ROUND((SUM(BE144:BE815)),  2)</f>
        <v>0</v>
      </c>
      <c r="G35" s="35"/>
      <c r="H35" s="35"/>
      <c r="I35" s="133">
        <v>0.20999999999999999</v>
      </c>
      <c r="J35" s="132">
        <f>ROUND(((SUM(BE144:BE815))*I35),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ROUND((SUM(BF144:BF815)),  2)</f>
        <v>0</v>
      </c>
      <c r="G36" s="35"/>
      <c r="H36" s="35"/>
      <c r="I36" s="133">
        <v>0.14999999999999999</v>
      </c>
      <c r="J36" s="132">
        <f>ROUND(((SUM(BF144:BF815))*I36),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ROUND((SUM(BG144:BG815)),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ROUND((SUM(BH144:BH815)),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ROUND((SUM(BI144:BI815)),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180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15 - Šatny a sociální zařízení - stavební část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J144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183</v>
      </c>
      <c r="E99" s="147"/>
      <c r="F99" s="147"/>
      <c r="G99" s="147"/>
      <c r="H99" s="147"/>
      <c r="I99" s="147"/>
      <c r="J99" s="148">
        <f>J145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184</v>
      </c>
      <c r="E100" s="151"/>
      <c r="F100" s="151"/>
      <c r="G100" s="151"/>
      <c r="H100" s="151"/>
      <c r="I100" s="151"/>
      <c r="J100" s="152">
        <f>J146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9"/>
      <c r="C101" s="10"/>
      <c r="D101" s="150" t="s">
        <v>366</v>
      </c>
      <c r="E101" s="151"/>
      <c r="F101" s="151"/>
      <c r="G101" s="151"/>
      <c r="H101" s="151"/>
      <c r="I101" s="151"/>
      <c r="J101" s="152">
        <f>J189</f>
        <v>0</v>
      </c>
      <c r="K101" s="10"/>
      <c r="L101" s="14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9"/>
      <c r="C102" s="10"/>
      <c r="D102" s="150" t="s">
        <v>367</v>
      </c>
      <c r="E102" s="151"/>
      <c r="F102" s="151"/>
      <c r="G102" s="151"/>
      <c r="H102" s="151"/>
      <c r="I102" s="151"/>
      <c r="J102" s="152">
        <f>J231</f>
        <v>0</v>
      </c>
      <c r="K102" s="10"/>
      <c r="L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9"/>
      <c r="C103" s="10"/>
      <c r="D103" s="150" t="s">
        <v>368</v>
      </c>
      <c r="E103" s="151"/>
      <c r="F103" s="151"/>
      <c r="G103" s="151"/>
      <c r="H103" s="151"/>
      <c r="I103" s="151"/>
      <c r="J103" s="152">
        <f>J265</f>
        <v>0</v>
      </c>
      <c r="K103" s="10"/>
      <c r="L103" s="14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9"/>
      <c r="C104" s="10"/>
      <c r="D104" s="150" t="s">
        <v>369</v>
      </c>
      <c r="E104" s="151"/>
      <c r="F104" s="151"/>
      <c r="G104" s="151"/>
      <c r="H104" s="151"/>
      <c r="I104" s="151"/>
      <c r="J104" s="152">
        <f>J279</f>
        <v>0</v>
      </c>
      <c r="K104" s="10"/>
      <c r="L104" s="14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9"/>
      <c r="C105" s="10"/>
      <c r="D105" s="150" t="s">
        <v>370</v>
      </c>
      <c r="E105" s="151"/>
      <c r="F105" s="151"/>
      <c r="G105" s="151"/>
      <c r="H105" s="151"/>
      <c r="I105" s="151"/>
      <c r="J105" s="152">
        <f>J302</f>
        <v>0</v>
      </c>
      <c r="K105" s="10"/>
      <c r="L105" s="14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9"/>
      <c r="C106" s="10"/>
      <c r="D106" s="150" t="s">
        <v>185</v>
      </c>
      <c r="E106" s="151"/>
      <c r="F106" s="151"/>
      <c r="G106" s="151"/>
      <c r="H106" s="151"/>
      <c r="I106" s="151"/>
      <c r="J106" s="152">
        <f>J405</f>
        <v>0</v>
      </c>
      <c r="K106" s="10"/>
      <c r="L106" s="14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9"/>
      <c r="C107" s="10"/>
      <c r="D107" s="150" t="s">
        <v>371</v>
      </c>
      <c r="E107" s="151"/>
      <c r="F107" s="151"/>
      <c r="G107" s="151"/>
      <c r="H107" s="151"/>
      <c r="I107" s="151"/>
      <c r="J107" s="152">
        <f>J419</f>
        <v>0</v>
      </c>
      <c r="K107" s="10"/>
      <c r="L107" s="14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5"/>
      <c r="C108" s="9"/>
      <c r="D108" s="146" t="s">
        <v>187</v>
      </c>
      <c r="E108" s="147"/>
      <c r="F108" s="147"/>
      <c r="G108" s="147"/>
      <c r="H108" s="147"/>
      <c r="I108" s="147"/>
      <c r="J108" s="148">
        <f>J421</f>
        <v>0</v>
      </c>
      <c r="K108" s="9"/>
      <c r="L108" s="14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9"/>
      <c r="C109" s="10"/>
      <c r="D109" s="150" t="s">
        <v>372</v>
      </c>
      <c r="E109" s="151"/>
      <c r="F109" s="151"/>
      <c r="G109" s="151"/>
      <c r="H109" s="151"/>
      <c r="I109" s="151"/>
      <c r="J109" s="152">
        <f>J422</f>
        <v>0</v>
      </c>
      <c r="K109" s="10"/>
      <c r="L109" s="14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9"/>
      <c r="C110" s="10"/>
      <c r="D110" s="150" t="s">
        <v>188</v>
      </c>
      <c r="E110" s="151"/>
      <c r="F110" s="151"/>
      <c r="G110" s="151"/>
      <c r="H110" s="151"/>
      <c r="I110" s="151"/>
      <c r="J110" s="152">
        <f>J463</f>
        <v>0</v>
      </c>
      <c r="K110" s="10"/>
      <c r="L110" s="14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9"/>
      <c r="C111" s="10"/>
      <c r="D111" s="150" t="s">
        <v>373</v>
      </c>
      <c r="E111" s="151"/>
      <c r="F111" s="151"/>
      <c r="G111" s="151"/>
      <c r="H111" s="151"/>
      <c r="I111" s="151"/>
      <c r="J111" s="152">
        <f>J489</f>
        <v>0</v>
      </c>
      <c r="K111" s="10"/>
      <c r="L111" s="14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9"/>
      <c r="C112" s="10"/>
      <c r="D112" s="150" t="s">
        <v>190</v>
      </c>
      <c r="E112" s="151"/>
      <c r="F112" s="151"/>
      <c r="G112" s="151"/>
      <c r="H112" s="151"/>
      <c r="I112" s="151"/>
      <c r="J112" s="152">
        <f>J523</f>
        <v>0</v>
      </c>
      <c r="K112" s="10"/>
      <c r="L112" s="14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9"/>
      <c r="C113" s="10"/>
      <c r="D113" s="150" t="s">
        <v>191</v>
      </c>
      <c r="E113" s="151"/>
      <c r="F113" s="151"/>
      <c r="G113" s="151"/>
      <c r="H113" s="151"/>
      <c r="I113" s="151"/>
      <c r="J113" s="152">
        <f>J529</f>
        <v>0</v>
      </c>
      <c r="K113" s="10"/>
      <c r="L113" s="14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9"/>
      <c r="C114" s="10"/>
      <c r="D114" s="150" t="s">
        <v>192</v>
      </c>
      <c r="E114" s="151"/>
      <c r="F114" s="151"/>
      <c r="G114" s="151"/>
      <c r="H114" s="151"/>
      <c r="I114" s="151"/>
      <c r="J114" s="152">
        <f>J542</f>
        <v>0</v>
      </c>
      <c r="K114" s="10"/>
      <c r="L114" s="14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9"/>
      <c r="C115" s="10"/>
      <c r="D115" s="150" t="s">
        <v>193</v>
      </c>
      <c r="E115" s="151"/>
      <c r="F115" s="151"/>
      <c r="G115" s="151"/>
      <c r="H115" s="151"/>
      <c r="I115" s="151"/>
      <c r="J115" s="152">
        <f>J550</f>
        <v>0</v>
      </c>
      <c r="K115" s="10"/>
      <c r="L115" s="14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9"/>
      <c r="C116" s="10"/>
      <c r="D116" s="150" t="s">
        <v>374</v>
      </c>
      <c r="E116" s="151"/>
      <c r="F116" s="151"/>
      <c r="G116" s="151"/>
      <c r="H116" s="151"/>
      <c r="I116" s="151"/>
      <c r="J116" s="152">
        <f>J612</f>
        <v>0</v>
      </c>
      <c r="K116" s="10"/>
      <c r="L116" s="14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9"/>
      <c r="C117" s="10"/>
      <c r="D117" s="150" t="s">
        <v>375</v>
      </c>
      <c r="E117" s="151"/>
      <c r="F117" s="151"/>
      <c r="G117" s="151"/>
      <c r="H117" s="151"/>
      <c r="I117" s="151"/>
      <c r="J117" s="152">
        <f>J615</f>
        <v>0</v>
      </c>
      <c r="K117" s="10"/>
      <c r="L117" s="14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9"/>
      <c r="C118" s="10"/>
      <c r="D118" s="150" t="s">
        <v>376</v>
      </c>
      <c r="E118" s="151"/>
      <c r="F118" s="151"/>
      <c r="G118" s="151"/>
      <c r="H118" s="151"/>
      <c r="I118" s="151"/>
      <c r="J118" s="152">
        <f>J652</f>
        <v>0</v>
      </c>
      <c r="K118" s="10"/>
      <c r="L118" s="14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9"/>
      <c r="C119" s="10"/>
      <c r="D119" s="150" t="s">
        <v>377</v>
      </c>
      <c r="E119" s="151"/>
      <c r="F119" s="151"/>
      <c r="G119" s="151"/>
      <c r="H119" s="151"/>
      <c r="I119" s="151"/>
      <c r="J119" s="152">
        <f>J673</f>
        <v>0</v>
      </c>
      <c r="K119" s="10"/>
      <c r="L119" s="14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9"/>
      <c r="C120" s="10"/>
      <c r="D120" s="150" t="s">
        <v>378</v>
      </c>
      <c r="E120" s="151"/>
      <c r="F120" s="151"/>
      <c r="G120" s="151"/>
      <c r="H120" s="151"/>
      <c r="I120" s="151"/>
      <c r="J120" s="152">
        <f>J706</f>
        <v>0</v>
      </c>
      <c r="K120" s="10"/>
      <c r="L120" s="14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9"/>
      <c r="C121" s="10"/>
      <c r="D121" s="150" t="s">
        <v>379</v>
      </c>
      <c r="E121" s="151"/>
      <c r="F121" s="151"/>
      <c r="G121" s="151"/>
      <c r="H121" s="151"/>
      <c r="I121" s="151"/>
      <c r="J121" s="152">
        <f>J782</f>
        <v>0</v>
      </c>
      <c r="K121" s="10"/>
      <c r="L121" s="14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45"/>
      <c r="C122" s="9"/>
      <c r="D122" s="146" t="s">
        <v>133</v>
      </c>
      <c r="E122" s="147"/>
      <c r="F122" s="147"/>
      <c r="G122" s="147"/>
      <c r="H122" s="147"/>
      <c r="I122" s="147"/>
      <c r="J122" s="148">
        <f>J813</f>
        <v>0</v>
      </c>
      <c r="K122" s="9"/>
      <c r="L122" s="145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57"/>
      <c r="C124" s="58"/>
      <c r="D124" s="58"/>
      <c r="E124" s="58"/>
      <c r="F124" s="58"/>
      <c r="G124" s="58"/>
      <c r="H124" s="58"/>
      <c r="I124" s="58"/>
      <c r="J124" s="58"/>
      <c r="K124" s="58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8" s="2" customFormat="1" ht="6.96" customHeight="1">
      <c r="A128" s="35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4.96" customHeight="1">
      <c r="A129" s="35"/>
      <c r="B129" s="36"/>
      <c r="C129" s="20" t="s">
        <v>137</v>
      </c>
      <c r="D129" s="35"/>
      <c r="E129" s="35"/>
      <c r="F129" s="35"/>
      <c r="G129" s="35"/>
      <c r="H129" s="35"/>
      <c r="I129" s="35"/>
      <c r="J129" s="35"/>
      <c r="K129" s="35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5"/>
      <c r="D130" s="35"/>
      <c r="E130" s="35"/>
      <c r="F130" s="35"/>
      <c r="G130" s="35"/>
      <c r="H130" s="35"/>
      <c r="I130" s="35"/>
      <c r="J130" s="35"/>
      <c r="K130" s="35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16</v>
      </c>
      <c r="D131" s="35"/>
      <c r="E131" s="35"/>
      <c r="F131" s="35"/>
      <c r="G131" s="35"/>
      <c r="H131" s="35"/>
      <c r="I131" s="35"/>
      <c r="J131" s="35"/>
      <c r="K131" s="35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6.5" customHeight="1">
      <c r="A132" s="35"/>
      <c r="B132" s="36"/>
      <c r="C132" s="35"/>
      <c r="D132" s="35"/>
      <c r="E132" s="126" t="str">
        <f>E7</f>
        <v>Šatny pro fotbalisty a obecní dům</v>
      </c>
      <c r="F132" s="29"/>
      <c r="G132" s="29"/>
      <c r="H132" s="29"/>
      <c r="I132" s="35"/>
      <c r="J132" s="35"/>
      <c r="K132" s="35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" customFormat="1" ht="12" customHeight="1">
      <c r="B133" s="19"/>
      <c r="C133" s="29" t="s">
        <v>126</v>
      </c>
      <c r="L133" s="19"/>
    </row>
    <row r="134" s="2" customFormat="1" ht="16.5" customHeight="1">
      <c r="A134" s="35"/>
      <c r="B134" s="36"/>
      <c r="C134" s="35"/>
      <c r="D134" s="35"/>
      <c r="E134" s="126" t="s">
        <v>180</v>
      </c>
      <c r="F134" s="35"/>
      <c r="G134" s="35"/>
      <c r="H134" s="35"/>
      <c r="I134" s="35"/>
      <c r="J134" s="35"/>
      <c r="K134" s="35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181</v>
      </c>
      <c r="D135" s="35"/>
      <c r="E135" s="35"/>
      <c r="F135" s="35"/>
      <c r="G135" s="35"/>
      <c r="H135" s="35"/>
      <c r="I135" s="35"/>
      <c r="J135" s="35"/>
      <c r="K135" s="35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6.5" customHeight="1">
      <c r="A136" s="35"/>
      <c r="B136" s="36"/>
      <c r="C136" s="35"/>
      <c r="D136" s="35"/>
      <c r="E136" s="64" t="str">
        <f>E11</f>
        <v>15 - Šatny a sociální zařízení - stavební část</v>
      </c>
      <c r="F136" s="35"/>
      <c r="G136" s="35"/>
      <c r="H136" s="35"/>
      <c r="I136" s="35"/>
      <c r="J136" s="35"/>
      <c r="K136" s="35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5"/>
      <c r="D137" s="35"/>
      <c r="E137" s="35"/>
      <c r="F137" s="35"/>
      <c r="G137" s="35"/>
      <c r="H137" s="35"/>
      <c r="I137" s="35"/>
      <c r="J137" s="35"/>
      <c r="K137" s="35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20</v>
      </c>
      <c r="D138" s="35"/>
      <c r="E138" s="35"/>
      <c r="F138" s="24" t="str">
        <f>F14</f>
        <v>Studánka u Aše</v>
      </c>
      <c r="G138" s="35"/>
      <c r="H138" s="35"/>
      <c r="I138" s="29" t="s">
        <v>22</v>
      </c>
      <c r="J138" s="66" t="str">
        <f>IF(J14="","",J14)</f>
        <v>18. 9. 2022</v>
      </c>
      <c r="K138" s="35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6.96" customHeight="1">
      <c r="A139" s="35"/>
      <c r="B139" s="36"/>
      <c r="C139" s="35"/>
      <c r="D139" s="35"/>
      <c r="E139" s="35"/>
      <c r="F139" s="35"/>
      <c r="G139" s="35"/>
      <c r="H139" s="35"/>
      <c r="I139" s="35"/>
      <c r="J139" s="35"/>
      <c r="K139" s="35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5.15" customHeight="1">
      <c r="A140" s="35"/>
      <c r="B140" s="36"/>
      <c r="C140" s="29" t="s">
        <v>24</v>
      </c>
      <c r="D140" s="35"/>
      <c r="E140" s="35"/>
      <c r="F140" s="24" t="str">
        <f>E17</f>
        <v>Město Hranice</v>
      </c>
      <c r="G140" s="35"/>
      <c r="H140" s="35"/>
      <c r="I140" s="29" t="s">
        <v>30</v>
      </c>
      <c r="J140" s="33" t="str">
        <f>E23</f>
        <v>Projekt stav</v>
      </c>
      <c r="K140" s="35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5.15" customHeight="1">
      <c r="A141" s="35"/>
      <c r="B141" s="36"/>
      <c r="C141" s="29" t="s">
        <v>28</v>
      </c>
      <c r="D141" s="35"/>
      <c r="E141" s="35"/>
      <c r="F141" s="24" t="str">
        <f>IF(E20="","",E20)</f>
        <v>Vyplň údaj</v>
      </c>
      <c r="G141" s="35"/>
      <c r="H141" s="35"/>
      <c r="I141" s="29" t="s">
        <v>33</v>
      </c>
      <c r="J141" s="33" t="str">
        <f>E26</f>
        <v>Milan Hájek</v>
      </c>
      <c r="K141" s="35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0.32" customHeight="1">
      <c r="A142" s="35"/>
      <c r="B142" s="36"/>
      <c r="C142" s="35"/>
      <c r="D142" s="35"/>
      <c r="E142" s="35"/>
      <c r="F142" s="35"/>
      <c r="G142" s="35"/>
      <c r="H142" s="35"/>
      <c r="I142" s="35"/>
      <c r="J142" s="35"/>
      <c r="K142" s="35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11" customFormat="1" ht="29.28" customHeight="1">
      <c r="A143" s="153"/>
      <c r="B143" s="154"/>
      <c r="C143" s="155" t="s">
        <v>138</v>
      </c>
      <c r="D143" s="156" t="s">
        <v>61</v>
      </c>
      <c r="E143" s="156" t="s">
        <v>57</v>
      </c>
      <c r="F143" s="156" t="s">
        <v>58</v>
      </c>
      <c r="G143" s="156" t="s">
        <v>139</v>
      </c>
      <c r="H143" s="156" t="s">
        <v>140</v>
      </c>
      <c r="I143" s="156" t="s">
        <v>141</v>
      </c>
      <c r="J143" s="156" t="s">
        <v>130</v>
      </c>
      <c r="K143" s="157" t="s">
        <v>142</v>
      </c>
      <c r="L143" s="158"/>
      <c r="M143" s="83" t="s">
        <v>1</v>
      </c>
      <c r="N143" s="84" t="s">
        <v>40</v>
      </c>
      <c r="O143" s="84" t="s">
        <v>143</v>
      </c>
      <c r="P143" s="84" t="s">
        <v>144</v>
      </c>
      <c r="Q143" s="84" t="s">
        <v>145</v>
      </c>
      <c r="R143" s="84" t="s">
        <v>146</v>
      </c>
      <c r="S143" s="84" t="s">
        <v>147</v>
      </c>
      <c r="T143" s="85" t="s">
        <v>148</v>
      </c>
      <c r="U143" s="15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/>
    </row>
    <row r="144" s="2" customFormat="1" ht="22.8" customHeight="1">
      <c r="A144" s="35"/>
      <c r="B144" s="36"/>
      <c r="C144" s="90" t="s">
        <v>149</v>
      </c>
      <c r="D144" s="35"/>
      <c r="E144" s="35"/>
      <c r="F144" s="35"/>
      <c r="G144" s="35"/>
      <c r="H144" s="35"/>
      <c r="I144" s="35"/>
      <c r="J144" s="159">
        <f>BK144</f>
        <v>0</v>
      </c>
      <c r="K144" s="35"/>
      <c r="L144" s="36"/>
      <c r="M144" s="86"/>
      <c r="N144" s="70"/>
      <c r="O144" s="87"/>
      <c r="P144" s="160">
        <f>P145+P421+P813</f>
        <v>0</v>
      </c>
      <c r="Q144" s="87"/>
      <c r="R144" s="160">
        <f>R145+R421+R813</f>
        <v>389.52168780999995</v>
      </c>
      <c r="S144" s="87"/>
      <c r="T144" s="161">
        <f>T145+T421+T813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6" t="s">
        <v>75</v>
      </c>
      <c r="AU144" s="16" t="s">
        <v>132</v>
      </c>
      <c r="BK144" s="162">
        <f>BK145+BK421+BK813</f>
        <v>0</v>
      </c>
    </row>
    <row r="145" s="12" customFormat="1" ht="25.92" customHeight="1">
      <c r="A145" s="12"/>
      <c r="B145" s="163"/>
      <c r="C145" s="12"/>
      <c r="D145" s="164" t="s">
        <v>75</v>
      </c>
      <c r="E145" s="165" t="s">
        <v>194</v>
      </c>
      <c r="F145" s="165" t="s">
        <v>195</v>
      </c>
      <c r="G145" s="12"/>
      <c r="H145" s="12"/>
      <c r="I145" s="166"/>
      <c r="J145" s="167">
        <f>BK145</f>
        <v>0</v>
      </c>
      <c r="K145" s="12"/>
      <c r="L145" s="163"/>
      <c r="M145" s="168"/>
      <c r="N145" s="169"/>
      <c r="O145" s="169"/>
      <c r="P145" s="170">
        <f>P146+P189+P231+P265+P279+P302+P405+P419</f>
        <v>0</v>
      </c>
      <c r="Q145" s="169"/>
      <c r="R145" s="170">
        <f>R146+R189+R231+R265+R279+R302+R405+R419</f>
        <v>354.16073384999993</v>
      </c>
      <c r="S145" s="169"/>
      <c r="T145" s="171">
        <f>T146+T189+T231+T265+T279+T302+T405+T419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4" t="s">
        <v>83</v>
      </c>
      <c r="AT145" s="172" t="s">
        <v>75</v>
      </c>
      <c r="AU145" s="172" t="s">
        <v>76</v>
      </c>
      <c r="AY145" s="164" t="s">
        <v>153</v>
      </c>
      <c r="BK145" s="173">
        <f>BK146+BK189+BK231+BK265+BK279+BK302+BK405+BK419</f>
        <v>0</v>
      </c>
    </row>
    <row r="146" s="12" customFormat="1" ht="22.8" customHeight="1">
      <c r="A146" s="12"/>
      <c r="B146" s="163"/>
      <c r="C146" s="12"/>
      <c r="D146" s="164" t="s">
        <v>75</v>
      </c>
      <c r="E146" s="188" t="s">
        <v>83</v>
      </c>
      <c r="F146" s="188" t="s">
        <v>196</v>
      </c>
      <c r="G146" s="12"/>
      <c r="H146" s="12"/>
      <c r="I146" s="166"/>
      <c r="J146" s="189">
        <f>BK146</f>
        <v>0</v>
      </c>
      <c r="K146" s="12"/>
      <c r="L146" s="163"/>
      <c r="M146" s="168"/>
      <c r="N146" s="169"/>
      <c r="O146" s="169"/>
      <c r="P146" s="170">
        <f>SUM(P147:P188)</f>
        <v>0</v>
      </c>
      <c r="Q146" s="169"/>
      <c r="R146" s="170">
        <f>SUM(R147:R188)</f>
        <v>61.856000000000002</v>
      </c>
      <c r="S146" s="169"/>
      <c r="T146" s="171">
        <f>SUM(T147:T188)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83</v>
      </c>
      <c r="AT146" s="172" t="s">
        <v>75</v>
      </c>
      <c r="AU146" s="172" t="s">
        <v>83</v>
      </c>
      <c r="AY146" s="164" t="s">
        <v>153</v>
      </c>
      <c r="BK146" s="173">
        <f>SUM(BK147:BK188)</f>
        <v>0</v>
      </c>
    </row>
    <row r="147" s="2" customFormat="1" ht="33" customHeight="1">
      <c r="A147" s="35"/>
      <c r="B147" s="174"/>
      <c r="C147" s="175" t="s">
        <v>83</v>
      </c>
      <c r="D147" s="175" t="s">
        <v>154</v>
      </c>
      <c r="E147" s="176" t="s">
        <v>380</v>
      </c>
      <c r="F147" s="177" t="s">
        <v>381</v>
      </c>
      <c r="G147" s="178" t="s">
        <v>199</v>
      </c>
      <c r="H147" s="179">
        <v>63.802999999999997</v>
      </c>
      <c r="I147" s="180"/>
      <c r="J147" s="181">
        <f>ROUND(I147*H147,2)</f>
        <v>0</v>
      </c>
      <c r="K147" s="177" t="s">
        <v>173</v>
      </c>
      <c r="L147" s="36"/>
      <c r="M147" s="182" t="s">
        <v>1</v>
      </c>
      <c r="N147" s="183" t="s">
        <v>41</v>
      </c>
      <c r="O147" s="74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6" t="s">
        <v>152</v>
      </c>
      <c r="AT147" s="186" t="s">
        <v>154</v>
      </c>
      <c r="AU147" s="186" t="s">
        <v>85</v>
      </c>
      <c r="AY147" s="16" t="s">
        <v>153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6" t="s">
        <v>83</v>
      </c>
      <c r="BK147" s="187">
        <f>ROUND(I147*H147,2)</f>
        <v>0</v>
      </c>
      <c r="BL147" s="16" t="s">
        <v>152</v>
      </c>
      <c r="BM147" s="186" t="s">
        <v>382</v>
      </c>
    </row>
    <row r="148" s="13" customFormat="1">
      <c r="A148" s="13"/>
      <c r="B148" s="195"/>
      <c r="C148" s="13"/>
      <c r="D148" s="196" t="s">
        <v>201</v>
      </c>
      <c r="E148" s="197" t="s">
        <v>1</v>
      </c>
      <c r="F148" s="198" t="s">
        <v>383</v>
      </c>
      <c r="G148" s="13"/>
      <c r="H148" s="199">
        <v>19.591000000000001</v>
      </c>
      <c r="I148" s="200"/>
      <c r="J148" s="13"/>
      <c r="K148" s="13"/>
      <c r="L148" s="195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7" t="s">
        <v>201</v>
      </c>
      <c r="AU148" s="197" t="s">
        <v>85</v>
      </c>
      <c r="AV148" s="13" t="s">
        <v>85</v>
      </c>
      <c r="AW148" s="13" t="s">
        <v>32</v>
      </c>
      <c r="AX148" s="13" t="s">
        <v>76</v>
      </c>
      <c r="AY148" s="197" t="s">
        <v>153</v>
      </c>
    </row>
    <row r="149" s="13" customFormat="1">
      <c r="A149" s="13"/>
      <c r="B149" s="195"/>
      <c r="C149" s="13"/>
      <c r="D149" s="196" t="s">
        <v>201</v>
      </c>
      <c r="E149" s="197" t="s">
        <v>1</v>
      </c>
      <c r="F149" s="198" t="s">
        <v>384</v>
      </c>
      <c r="G149" s="13"/>
      <c r="H149" s="199">
        <v>18.93</v>
      </c>
      <c r="I149" s="200"/>
      <c r="J149" s="13"/>
      <c r="K149" s="13"/>
      <c r="L149" s="195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7" t="s">
        <v>201</v>
      </c>
      <c r="AU149" s="197" t="s">
        <v>85</v>
      </c>
      <c r="AV149" s="13" t="s">
        <v>85</v>
      </c>
      <c r="AW149" s="13" t="s">
        <v>32</v>
      </c>
      <c r="AX149" s="13" t="s">
        <v>76</v>
      </c>
      <c r="AY149" s="197" t="s">
        <v>153</v>
      </c>
    </row>
    <row r="150" s="13" customFormat="1">
      <c r="A150" s="13"/>
      <c r="B150" s="195"/>
      <c r="C150" s="13"/>
      <c r="D150" s="196" t="s">
        <v>201</v>
      </c>
      <c r="E150" s="197" t="s">
        <v>1</v>
      </c>
      <c r="F150" s="198" t="s">
        <v>385</v>
      </c>
      <c r="G150" s="13"/>
      <c r="H150" s="199">
        <v>5.3940000000000001</v>
      </c>
      <c r="I150" s="200"/>
      <c r="J150" s="13"/>
      <c r="K150" s="13"/>
      <c r="L150" s="195"/>
      <c r="M150" s="201"/>
      <c r="N150" s="202"/>
      <c r="O150" s="202"/>
      <c r="P150" s="202"/>
      <c r="Q150" s="202"/>
      <c r="R150" s="202"/>
      <c r="S150" s="202"/>
      <c r="T150" s="20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7" t="s">
        <v>201</v>
      </c>
      <c r="AU150" s="197" t="s">
        <v>85</v>
      </c>
      <c r="AV150" s="13" t="s">
        <v>85</v>
      </c>
      <c r="AW150" s="13" t="s">
        <v>32</v>
      </c>
      <c r="AX150" s="13" t="s">
        <v>76</v>
      </c>
      <c r="AY150" s="197" t="s">
        <v>153</v>
      </c>
    </row>
    <row r="151" s="13" customFormat="1">
      <c r="A151" s="13"/>
      <c r="B151" s="195"/>
      <c r="C151" s="13"/>
      <c r="D151" s="196" t="s">
        <v>201</v>
      </c>
      <c r="E151" s="197" t="s">
        <v>1</v>
      </c>
      <c r="F151" s="198" t="s">
        <v>386</v>
      </c>
      <c r="G151" s="13"/>
      <c r="H151" s="199">
        <v>2.468</v>
      </c>
      <c r="I151" s="200"/>
      <c r="J151" s="13"/>
      <c r="K151" s="13"/>
      <c r="L151" s="195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7" t="s">
        <v>201</v>
      </c>
      <c r="AU151" s="197" t="s">
        <v>85</v>
      </c>
      <c r="AV151" s="13" t="s">
        <v>85</v>
      </c>
      <c r="AW151" s="13" t="s">
        <v>32</v>
      </c>
      <c r="AX151" s="13" t="s">
        <v>76</v>
      </c>
      <c r="AY151" s="197" t="s">
        <v>153</v>
      </c>
    </row>
    <row r="152" s="13" customFormat="1">
      <c r="A152" s="13"/>
      <c r="B152" s="195"/>
      <c r="C152" s="13"/>
      <c r="D152" s="196" t="s">
        <v>201</v>
      </c>
      <c r="E152" s="197" t="s">
        <v>1</v>
      </c>
      <c r="F152" s="198" t="s">
        <v>387</v>
      </c>
      <c r="G152" s="13"/>
      <c r="H152" s="199">
        <v>17.420000000000002</v>
      </c>
      <c r="I152" s="200"/>
      <c r="J152" s="13"/>
      <c r="K152" s="13"/>
      <c r="L152" s="195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201</v>
      </c>
      <c r="AU152" s="197" t="s">
        <v>85</v>
      </c>
      <c r="AV152" s="13" t="s">
        <v>85</v>
      </c>
      <c r="AW152" s="13" t="s">
        <v>32</v>
      </c>
      <c r="AX152" s="13" t="s">
        <v>76</v>
      </c>
      <c r="AY152" s="197" t="s">
        <v>153</v>
      </c>
    </row>
    <row r="153" s="2" customFormat="1" ht="33" customHeight="1">
      <c r="A153" s="35"/>
      <c r="B153" s="174"/>
      <c r="C153" s="175" t="s">
        <v>85</v>
      </c>
      <c r="D153" s="175" t="s">
        <v>154</v>
      </c>
      <c r="E153" s="176" t="s">
        <v>388</v>
      </c>
      <c r="F153" s="177" t="s">
        <v>389</v>
      </c>
      <c r="G153" s="178" t="s">
        <v>199</v>
      </c>
      <c r="H153" s="179">
        <v>47.420999999999999</v>
      </c>
      <c r="I153" s="180"/>
      <c r="J153" s="181">
        <f>ROUND(I153*H153,2)</f>
        <v>0</v>
      </c>
      <c r="K153" s="177" t="s">
        <v>173</v>
      </c>
      <c r="L153" s="36"/>
      <c r="M153" s="182" t="s">
        <v>1</v>
      </c>
      <c r="N153" s="183" t="s">
        <v>41</v>
      </c>
      <c r="O153" s="74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6" t="s">
        <v>152</v>
      </c>
      <c r="AT153" s="186" t="s">
        <v>154</v>
      </c>
      <c r="AU153" s="186" t="s">
        <v>85</v>
      </c>
      <c r="AY153" s="16" t="s">
        <v>153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6" t="s">
        <v>83</v>
      </c>
      <c r="BK153" s="187">
        <f>ROUND(I153*H153,2)</f>
        <v>0</v>
      </c>
      <c r="BL153" s="16" t="s">
        <v>152</v>
      </c>
      <c r="BM153" s="186" t="s">
        <v>390</v>
      </c>
    </row>
    <row r="154" s="13" customFormat="1">
      <c r="A154" s="13"/>
      <c r="B154" s="195"/>
      <c r="C154" s="13"/>
      <c r="D154" s="196" t="s">
        <v>201</v>
      </c>
      <c r="E154" s="197" t="s">
        <v>1</v>
      </c>
      <c r="F154" s="198" t="s">
        <v>391</v>
      </c>
      <c r="G154" s="13"/>
      <c r="H154" s="199">
        <v>10.882999999999999</v>
      </c>
      <c r="I154" s="200"/>
      <c r="J154" s="13"/>
      <c r="K154" s="13"/>
      <c r="L154" s="195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201</v>
      </c>
      <c r="AU154" s="197" t="s">
        <v>85</v>
      </c>
      <c r="AV154" s="13" t="s">
        <v>85</v>
      </c>
      <c r="AW154" s="13" t="s">
        <v>32</v>
      </c>
      <c r="AX154" s="13" t="s">
        <v>76</v>
      </c>
      <c r="AY154" s="197" t="s">
        <v>153</v>
      </c>
    </row>
    <row r="155" s="13" customFormat="1">
      <c r="A155" s="13"/>
      <c r="B155" s="195"/>
      <c r="C155" s="13"/>
      <c r="D155" s="196" t="s">
        <v>201</v>
      </c>
      <c r="E155" s="197" t="s">
        <v>1</v>
      </c>
      <c r="F155" s="198" t="s">
        <v>392</v>
      </c>
      <c r="G155" s="13"/>
      <c r="H155" s="199">
        <v>1.867</v>
      </c>
      <c r="I155" s="200"/>
      <c r="J155" s="13"/>
      <c r="K155" s="13"/>
      <c r="L155" s="195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7" t="s">
        <v>201</v>
      </c>
      <c r="AU155" s="197" t="s">
        <v>85</v>
      </c>
      <c r="AV155" s="13" t="s">
        <v>85</v>
      </c>
      <c r="AW155" s="13" t="s">
        <v>32</v>
      </c>
      <c r="AX155" s="13" t="s">
        <v>76</v>
      </c>
      <c r="AY155" s="197" t="s">
        <v>153</v>
      </c>
    </row>
    <row r="156" s="13" customFormat="1">
      <c r="A156" s="13"/>
      <c r="B156" s="195"/>
      <c r="C156" s="13"/>
      <c r="D156" s="196" t="s">
        <v>201</v>
      </c>
      <c r="E156" s="197" t="s">
        <v>1</v>
      </c>
      <c r="F156" s="198" t="s">
        <v>393</v>
      </c>
      <c r="G156" s="13"/>
      <c r="H156" s="199">
        <v>9.3870000000000005</v>
      </c>
      <c r="I156" s="200"/>
      <c r="J156" s="13"/>
      <c r="K156" s="13"/>
      <c r="L156" s="195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201</v>
      </c>
      <c r="AU156" s="197" t="s">
        <v>85</v>
      </c>
      <c r="AV156" s="13" t="s">
        <v>85</v>
      </c>
      <c r="AW156" s="13" t="s">
        <v>32</v>
      </c>
      <c r="AX156" s="13" t="s">
        <v>76</v>
      </c>
      <c r="AY156" s="197" t="s">
        <v>153</v>
      </c>
    </row>
    <row r="157" s="13" customFormat="1">
      <c r="A157" s="13"/>
      <c r="B157" s="195"/>
      <c r="C157" s="13"/>
      <c r="D157" s="196" t="s">
        <v>201</v>
      </c>
      <c r="E157" s="197" t="s">
        <v>1</v>
      </c>
      <c r="F157" s="198" t="s">
        <v>394</v>
      </c>
      <c r="G157" s="13"/>
      <c r="H157" s="199">
        <v>2.0489999999999999</v>
      </c>
      <c r="I157" s="200"/>
      <c r="J157" s="13"/>
      <c r="K157" s="13"/>
      <c r="L157" s="195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201</v>
      </c>
      <c r="AU157" s="197" t="s">
        <v>85</v>
      </c>
      <c r="AV157" s="13" t="s">
        <v>85</v>
      </c>
      <c r="AW157" s="13" t="s">
        <v>32</v>
      </c>
      <c r="AX157" s="13" t="s">
        <v>76</v>
      </c>
      <c r="AY157" s="197" t="s">
        <v>153</v>
      </c>
    </row>
    <row r="158" s="13" customFormat="1">
      <c r="A158" s="13"/>
      <c r="B158" s="195"/>
      <c r="C158" s="13"/>
      <c r="D158" s="196" t="s">
        <v>201</v>
      </c>
      <c r="E158" s="197" t="s">
        <v>1</v>
      </c>
      <c r="F158" s="198" t="s">
        <v>395</v>
      </c>
      <c r="G158" s="13"/>
      <c r="H158" s="199">
        <v>23.234999999999999</v>
      </c>
      <c r="I158" s="200"/>
      <c r="J158" s="13"/>
      <c r="K158" s="13"/>
      <c r="L158" s="195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201</v>
      </c>
      <c r="AU158" s="197" t="s">
        <v>85</v>
      </c>
      <c r="AV158" s="13" t="s">
        <v>85</v>
      </c>
      <c r="AW158" s="13" t="s">
        <v>32</v>
      </c>
      <c r="AX158" s="13" t="s">
        <v>76</v>
      </c>
      <c r="AY158" s="197" t="s">
        <v>153</v>
      </c>
    </row>
    <row r="159" s="2" customFormat="1" ht="24.15" customHeight="1">
      <c r="A159" s="35"/>
      <c r="B159" s="174"/>
      <c r="C159" s="175" t="s">
        <v>169</v>
      </c>
      <c r="D159" s="175" t="s">
        <v>154</v>
      </c>
      <c r="E159" s="176" t="s">
        <v>396</v>
      </c>
      <c r="F159" s="177" t="s">
        <v>397</v>
      </c>
      <c r="G159" s="178" t="s">
        <v>199</v>
      </c>
      <c r="H159" s="179">
        <v>15.84</v>
      </c>
      <c r="I159" s="180"/>
      <c r="J159" s="181">
        <f>ROUND(I159*H159,2)</f>
        <v>0</v>
      </c>
      <c r="K159" s="177" t="s">
        <v>173</v>
      </c>
      <c r="L159" s="36"/>
      <c r="M159" s="182" t="s">
        <v>1</v>
      </c>
      <c r="N159" s="183" t="s">
        <v>41</v>
      </c>
      <c r="O159" s="74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6" t="s">
        <v>152</v>
      </c>
      <c r="AT159" s="186" t="s">
        <v>154</v>
      </c>
      <c r="AU159" s="186" t="s">
        <v>85</v>
      </c>
      <c r="AY159" s="16" t="s">
        <v>153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6" t="s">
        <v>83</v>
      </c>
      <c r="BK159" s="187">
        <f>ROUND(I159*H159,2)</f>
        <v>0</v>
      </c>
      <c r="BL159" s="16" t="s">
        <v>152</v>
      </c>
      <c r="BM159" s="186" t="s">
        <v>398</v>
      </c>
    </row>
    <row r="160" s="13" customFormat="1">
      <c r="A160" s="13"/>
      <c r="B160" s="195"/>
      <c r="C160" s="13"/>
      <c r="D160" s="196" t="s">
        <v>201</v>
      </c>
      <c r="E160" s="197" t="s">
        <v>1</v>
      </c>
      <c r="F160" s="198" t="s">
        <v>399</v>
      </c>
      <c r="G160" s="13"/>
      <c r="H160" s="199">
        <v>15.84</v>
      </c>
      <c r="I160" s="200"/>
      <c r="J160" s="13"/>
      <c r="K160" s="13"/>
      <c r="L160" s="195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201</v>
      </c>
      <c r="AU160" s="197" t="s">
        <v>85</v>
      </c>
      <c r="AV160" s="13" t="s">
        <v>85</v>
      </c>
      <c r="AW160" s="13" t="s">
        <v>32</v>
      </c>
      <c r="AX160" s="13" t="s">
        <v>83</v>
      </c>
      <c r="AY160" s="197" t="s">
        <v>153</v>
      </c>
    </row>
    <row r="161" s="2" customFormat="1" ht="37.8" customHeight="1">
      <c r="A161" s="35"/>
      <c r="B161" s="174"/>
      <c r="C161" s="175" t="s">
        <v>152</v>
      </c>
      <c r="D161" s="175" t="s">
        <v>154</v>
      </c>
      <c r="E161" s="176" t="s">
        <v>400</v>
      </c>
      <c r="F161" s="177" t="s">
        <v>401</v>
      </c>
      <c r="G161" s="178" t="s">
        <v>199</v>
      </c>
      <c r="H161" s="179">
        <v>127.06399999999999</v>
      </c>
      <c r="I161" s="180"/>
      <c r="J161" s="181">
        <f>ROUND(I161*H161,2)</f>
        <v>0</v>
      </c>
      <c r="K161" s="177" t="s">
        <v>173</v>
      </c>
      <c r="L161" s="36"/>
      <c r="M161" s="182" t="s">
        <v>1</v>
      </c>
      <c r="N161" s="183" t="s">
        <v>41</v>
      </c>
      <c r="O161" s="74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6" t="s">
        <v>152</v>
      </c>
      <c r="AT161" s="186" t="s">
        <v>154</v>
      </c>
      <c r="AU161" s="186" t="s">
        <v>85</v>
      </c>
      <c r="AY161" s="16" t="s">
        <v>153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6" t="s">
        <v>83</v>
      </c>
      <c r="BK161" s="187">
        <f>ROUND(I161*H161,2)</f>
        <v>0</v>
      </c>
      <c r="BL161" s="16" t="s">
        <v>152</v>
      </c>
      <c r="BM161" s="186" t="s">
        <v>402</v>
      </c>
    </row>
    <row r="162" s="13" customFormat="1">
      <c r="A162" s="13"/>
      <c r="B162" s="195"/>
      <c r="C162" s="13"/>
      <c r="D162" s="196" t="s">
        <v>201</v>
      </c>
      <c r="E162" s="197" t="s">
        <v>1</v>
      </c>
      <c r="F162" s="198" t="s">
        <v>403</v>
      </c>
      <c r="G162" s="13"/>
      <c r="H162" s="199">
        <v>127.06399999999999</v>
      </c>
      <c r="I162" s="200"/>
      <c r="J162" s="13"/>
      <c r="K162" s="13"/>
      <c r="L162" s="195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7" t="s">
        <v>201</v>
      </c>
      <c r="AU162" s="197" t="s">
        <v>85</v>
      </c>
      <c r="AV162" s="13" t="s">
        <v>85</v>
      </c>
      <c r="AW162" s="13" t="s">
        <v>32</v>
      </c>
      <c r="AX162" s="13" t="s">
        <v>83</v>
      </c>
      <c r="AY162" s="197" t="s">
        <v>153</v>
      </c>
    </row>
    <row r="163" s="2" customFormat="1" ht="33" customHeight="1">
      <c r="A163" s="35"/>
      <c r="B163" s="174"/>
      <c r="C163" s="175" t="s">
        <v>166</v>
      </c>
      <c r="D163" s="175" t="s">
        <v>154</v>
      </c>
      <c r="E163" s="176" t="s">
        <v>404</v>
      </c>
      <c r="F163" s="177" t="s">
        <v>405</v>
      </c>
      <c r="G163" s="178" t="s">
        <v>248</v>
      </c>
      <c r="H163" s="179">
        <v>254.12799999999999</v>
      </c>
      <c r="I163" s="180"/>
      <c r="J163" s="181">
        <f>ROUND(I163*H163,2)</f>
        <v>0</v>
      </c>
      <c r="K163" s="177" t="s">
        <v>173</v>
      </c>
      <c r="L163" s="36"/>
      <c r="M163" s="182" t="s">
        <v>1</v>
      </c>
      <c r="N163" s="183" t="s">
        <v>41</v>
      </c>
      <c r="O163" s="74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6" t="s">
        <v>152</v>
      </c>
      <c r="AT163" s="186" t="s">
        <v>154</v>
      </c>
      <c r="AU163" s="186" t="s">
        <v>85</v>
      </c>
      <c r="AY163" s="16" t="s">
        <v>153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6" t="s">
        <v>83</v>
      </c>
      <c r="BK163" s="187">
        <f>ROUND(I163*H163,2)</f>
        <v>0</v>
      </c>
      <c r="BL163" s="16" t="s">
        <v>152</v>
      </c>
      <c r="BM163" s="186" t="s">
        <v>406</v>
      </c>
    </row>
    <row r="164" s="13" customFormat="1">
      <c r="A164" s="13"/>
      <c r="B164" s="195"/>
      <c r="C164" s="13"/>
      <c r="D164" s="196" t="s">
        <v>201</v>
      </c>
      <c r="E164" s="13"/>
      <c r="F164" s="198" t="s">
        <v>407</v>
      </c>
      <c r="G164" s="13"/>
      <c r="H164" s="199">
        <v>254.12799999999999</v>
      </c>
      <c r="I164" s="200"/>
      <c r="J164" s="13"/>
      <c r="K164" s="13"/>
      <c r="L164" s="195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201</v>
      </c>
      <c r="AU164" s="197" t="s">
        <v>85</v>
      </c>
      <c r="AV164" s="13" t="s">
        <v>85</v>
      </c>
      <c r="AW164" s="13" t="s">
        <v>3</v>
      </c>
      <c r="AX164" s="13" t="s">
        <v>83</v>
      </c>
      <c r="AY164" s="197" t="s">
        <v>153</v>
      </c>
    </row>
    <row r="165" s="2" customFormat="1" ht="16.5" customHeight="1">
      <c r="A165" s="35"/>
      <c r="B165" s="174"/>
      <c r="C165" s="175" t="s">
        <v>225</v>
      </c>
      <c r="D165" s="175" t="s">
        <v>154</v>
      </c>
      <c r="E165" s="176" t="s">
        <v>408</v>
      </c>
      <c r="F165" s="177" t="s">
        <v>409</v>
      </c>
      <c r="G165" s="178" t="s">
        <v>199</v>
      </c>
      <c r="H165" s="179">
        <v>127.06399999999999</v>
      </c>
      <c r="I165" s="180"/>
      <c r="J165" s="181">
        <f>ROUND(I165*H165,2)</f>
        <v>0</v>
      </c>
      <c r="K165" s="177" t="s">
        <v>173</v>
      </c>
      <c r="L165" s="36"/>
      <c r="M165" s="182" t="s">
        <v>1</v>
      </c>
      <c r="N165" s="183" t="s">
        <v>41</v>
      </c>
      <c r="O165" s="74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6" t="s">
        <v>152</v>
      </c>
      <c r="AT165" s="186" t="s">
        <v>154</v>
      </c>
      <c r="AU165" s="186" t="s">
        <v>85</v>
      </c>
      <c r="AY165" s="16" t="s">
        <v>153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6" t="s">
        <v>83</v>
      </c>
      <c r="BK165" s="187">
        <f>ROUND(I165*H165,2)</f>
        <v>0</v>
      </c>
      <c r="BL165" s="16" t="s">
        <v>152</v>
      </c>
      <c r="BM165" s="186" t="s">
        <v>410</v>
      </c>
    </row>
    <row r="166" s="2" customFormat="1" ht="24.15" customHeight="1">
      <c r="A166" s="35"/>
      <c r="B166" s="174"/>
      <c r="C166" s="175" t="s">
        <v>230</v>
      </c>
      <c r="D166" s="175" t="s">
        <v>154</v>
      </c>
      <c r="E166" s="176" t="s">
        <v>411</v>
      </c>
      <c r="F166" s="177" t="s">
        <v>412</v>
      </c>
      <c r="G166" s="178" t="s">
        <v>199</v>
      </c>
      <c r="H166" s="179">
        <v>30.928000000000001</v>
      </c>
      <c r="I166" s="180"/>
      <c r="J166" s="181">
        <f>ROUND(I166*H166,2)</f>
        <v>0</v>
      </c>
      <c r="K166" s="177" t="s">
        <v>173</v>
      </c>
      <c r="L166" s="36"/>
      <c r="M166" s="182" t="s">
        <v>1</v>
      </c>
      <c r="N166" s="183" t="s">
        <v>41</v>
      </c>
      <c r="O166" s="74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6" t="s">
        <v>152</v>
      </c>
      <c r="AT166" s="186" t="s">
        <v>154</v>
      </c>
      <c r="AU166" s="186" t="s">
        <v>85</v>
      </c>
      <c r="AY166" s="16" t="s">
        <v>153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6" t="s">
        <v>83</v>
      </c>
      <c r="BK166" s="187">
        <f>ROUND(I166*H166,2)</f>
        <v>0</v>
      </c>
      <c r="BL166" s="16" t="s">
        <v>152</v>
      </c>
      <c r="BM166" s="186" t="s">
        <v>413</v>
      </c>
    </row>
    <row r="167" s="13" customFormat="1">
      <c r="A167" s="13"/>
      <c r="B167" s="195"/>
      <c r="C167" s="13"/>
      <c r="D167" s="196" t="s">
        <v>201</v>
      </c>
      <c r="E167" s="197" t="s">
        <v>1</v>
      </c>
      <c r="F167" s="198" t="s">
        <v>414</v>
      </c>
      <c r="G167" s="13"/>
      <c r="H167" s="199">
        <v>1.28</v>
      </c>
      <c r="I167" s="200"/>
      <c r="J167" s="13"/>
      <c r="K167" s="13"/>
      <c r="L167" s="195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201</v>
      </c>
      <c r="AU167" s="197" t="s">
        <v>85</v>
      </c>
      <c r="AV167" s="13" t="s">
        <v>85</v>
      </c>
      <c r="AW167" s="13" t="s">
        <v>32</v>
      </c>
      <c r="AX167" s="13" t="s">
        <v>76</v>
      </c>
      <c r="AY167" s="197" t="s">
        <v>153</v>
      </c>
    </row>
    <row r="168" s="13" customFormat="1">
      <c r="A168" s="13"/>
      <c r="B168" s="195"/>
      <c r="C168" s="13"/>
      <c r="D168" s="196" t="s">
        <v>201</v>
      </c>
      <c r="E168" s="197" t="s">
        <v>1</v>
      </c>
      <c r="F168" s="198" t="s">
        <v>392</v>
      </c>
      <c r="G168" s="13"/>
      <c r="H168" s="199">
        <v>1.867</v>
      </c>
      <c r="I168" s="200"/>
      <c r="J168" s="13"/>
      <c r="K168" s="13"/>
      <c r="L168" s="195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201</v>
      </c>
      <c r="AU168" s="197" t="s">
        <v>85</v>
      </c>
      <c r="AV168" s="13" t="s">
        <v>85</v>
      </c>
      <c r="AW168" s="13" t="s">
        <v>32</v>
      </c>
      <c r="AX168" s="13" t="s">
        <v>76</v>
      </c>
      <c r="AY168" s="197" t="s">
        <v>153</v>
      </c>
    </row>
    <row r="169" s="13" customFormat="1">
      <c r="A169" s="13"/>
      <c r="B169" s="195"/>
      <c r="C169" s="13"/>
      <c r="D169" s="196" t="s">
        <v>201</v>
      </c>
      <c r="E169" s="197" t="s">
        <v>1</v>
      </c>
      <c r="F169" s="198" t="s">
        <v>415</v>
      </c>
      <c r="G169" s="13"/>
      <c r="H169" s="199">
        <v>1.6759999999999999</v>
      </c>
      <c r="I169" s="200"/>
      <c r="J169" s="13"/>
      <c r="K169" s="13"/>
      <c r="L169" s="195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7" t="s">
        <v>201</v>
      </c>
      <c r="AU169" s="197" t="s">
        <v>85</v>
      </c>
      <c r="AV169" s="13" t="s">
        <v>85</v>
      </c>
      <c r="AW169" s="13" t="s">
        <v>32</v>
      </c>
      <c r="AX169" s="13" t="s">
        <v>76</v>
      </c>
      <c r="AY169" s="197" t="s">
        <v>153</v>
      </c>
    </row>
    <row r="170" s="13" customFormat="1">
      <c r="A170" s="13"/>
      <c r="B170" s="195"/>
      <c r="C170" s="13"/>
      <c r="D170" s="196" t="s">
        <v>201</v>
      </c>
      <c r="E170" s="197" t="s">
        <v>1</v>
      </c>
      <c r="F170" s="198" t="s">
        <v>416</v>
      </c>
      <c r="G170" s="13"/>
      <c r="H170" s="199">
        <v>1.024</v>
      </c>
      <c r="I170" s="200"/>
      <c r="J170" s="13"/>
      <c r="K170" s="13"/>
      <c r="L170" s="195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7" t="s">
        <v>201</v>
      </c>
      <c r="AU170" s="197" t="s">
        <v>85</v>
      </c>
      <c r="AV170" s="13" t="s">
        <v>85</v>
      </c>
      <c r="AW170" s="13" t="s">
        <v>32</v>
      </c>
      <c r="AX170" s="13" t="s">
        <v>76</v>
      </c>
      <c r="AY170" s="197" t="s">
        <v>153</v>
      </c>
    </row>
    <row r="171" s="13" customFormat="1">
      <c r="A171" s="13"/>
      <c r="B171" s="195"/>
      <c r="C171" s="13"/>
      <c r="D171" s="196" t="s">
        <v>201</v>
      </c>
      <c r="E171" s="197" t="s">
        <v>1</v>
      </c>
      <c r="F171" s="198" t="s">
        <v>399</v>
      </c>
      <c r="G171" s="13"/>
      <c r="H171" s="199">
        <v>15.84</v>
      </c>
      <c r="I171" s="200"/>
      <c r="J171" s="13"/>
      <c r="K171" s="13"/>
      <c r="L171" s="195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7" t="s">
        <v>201</v>
      </c>
      <c r="AU171" s="197" t="s">
        <v>85</v>
      </c>
      <c r="AV171" s="13" t="s">
        <v>85</v>
      </c>
      <c r="AW171" s="13" t="s">
        <v>32</v>
      </c>
      <c r="AX171" s="13" t="s">
        <v>76</v>
      </c>
      <c r="AY171" s="197" t="s">
        <v>153</v>
      </c>
    </row>
    <row r="172" s="13" customFormat="1">
      <c r="A172" s="13"/>
      <c r="B172" s="195"/>
      <c r="C172" s="13"/>
      <c r="D172" s="196" t="s">
        <v>201</v>
      </c>
      <c r="E172" s="197" t="s">
        <v>1</v>
      </c>
      <c r="F172" s="198" t="s">
        <v>417</v>
      </c>
      <c r="G172" s="13"/>
      <c r="H172" s="199">
        <v>-3.2000000000000002</v>
      </c>
      <c r="I172" s="200"/>
      <c r="J172" s="13"/>
      <c r="K172" s="13"/>
      <c r="L172" s="195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201</v>
      </c>
      <c r="AU172" s="197" t="s">
        <v>85</v>
      </c>
      <c r="AV172" s="13" t="s">
        <v>85</v>
      </c>
      <c r="AW172" s="13" t="s">
        <v>32</v>
      </c>
      <c r="AX172" s="13" t="s">
        <v>76</v>
      </c>
      <c r="AY172" s="197" t="s">
        <v>153</v>
      </c>
    </row>
    <row r="173" s="13" customFormat="1">
      <c r="A173" s="13"/>
      <c r="B173" s="195"/>
      <c r="C173" s="13"/>
      <c r="D173" s="196" t="s">
        <v>201</v>
      </c>
      <c r="E173" s="197" t="s">
        <v>1</v>
      </c>
      <c r="F173" s="198" t="s">
        <v>418</v>
      </c>
      <c r="G173" s="13"/>
      <c r="H173" s="199">
        <v>-1.5</v>
      </c>
      <c r="I173" s="200"/>
      <c r="J173" s="13"/>
      <c r="K173" s="13"/>
      <c r="L173" s="195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7" t="s">
        <v>201</v>
      </c>
      <c r="AU173" s="197" t="s">
        <v>85</v>
      </c>
      <c r="AV173" s="13" t="s">
        <v>85</v>
      </c>
      <c r="AW173" s="13" t="s">
        <v>32</v>
      </c>
      <c r="AX173" s="13" t="s">
        <v>76</v>
      </c>
      <c r="AY173" s="197" t="s">
        <v>153</v>
      </c>
    </row>
    <row r="174" s="13" customFormat="1">
      <c r="A174" s="13"/>
      <c r="B174" s="195"/>
      <c r="C174" s="13"/>
      <c r="D174" s="196" t="s">
        <v>201</v>
      </c>
      <c r="E174" s="197" t="s">
        <v>1</v>
      </c>
      <c r="F174" s="198" t="s">
        <v>419</v>
      </c>
      <c r="G174" s="13"/>
      <c r="H174" s="199">
        <v>13.941000000000001</v>
      </c>
      <c r="I174" s="200"/>
      <c r="J174" s="13"/>
      <c r="K174" s="13"/>
      <c r="L174" s="195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7" t="s">
        <v>201</v>
      </c>
      <c r="AU174" s="197" t="s">
        <v>85</v>
      </c>
      <c r="AV174" s="13" t="s">
        <v>85</v>
      </c>
      <c r="AW174" s="13" t="s">
        <v>32</v>
      </c>
      <c r="AX174" s="13" t="s">
        <v>76</v>
      </c>
      <c r="AY174" s="197" t="s">
        <v>153</v>
      </c>
    </row>
    <row r="175" s="2" customFormat="1" ht="16.5" customHeight="1">
      <c r="A175" s="35"/>
      <c r="B175" s="174"/>
      <c r="C175" s="204" t="s">
        <v>235</v>
      </c>
      <c r="D175" s="204" t="s">
        <v>420</v>
      </c>
      <c r="E175" s="205" t="s">
        <v>421</v>
      </c>
      <c r="F175" s="206" t="s">
        <v>422</v>
      </c>
      <c r="G175" s="207" t="s">
        <v>248</v>
      </c>
      <c r="H175" s="208">
        <v>61.856000000000002</v>
      </c>
      <c r="I175" s="209"/>
      <c r="J175" s="210">
        <f>ROUND(I175*H175,2)</f>
        <v>0</v>
      </c>
      <c r="K175" s="206" t="s">
        <v>173</v>
      </c>
      <c r="L175" s="211"/>
      <c r="M175" s="212" t="s">
        <v>1</v>
      </c>
      <c r="N175" s="213" t="s">
        <v>41</v>
      </c>
      <c r="O175" s="74"/>
      <c r="P175" s="184">
        <f>O175*H175</f>
        <v>0</v>
      </c>
      <c r="Q175" s="184">
        <v>1</v>
      </c>
      <c r="R175" s="184">
        <f>Q175*H175</f>
        <v>61.856000000000002</v>
      </c>
      <c r="S175" s="184">
        <v>0</v>
      </c>
      <c r="T175" s="18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6" t="s">
        <v>235</v>
      </c>
      <c r="AT175" s="186" t="s">
        <v>420</v>
      </c>
      <c r="AU175" s="186" t="s">
        <v>85</v>
      </c>
      <c r="AY175" s="16" t="s">
        <v>153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6" t="s">
        <v>83</v>
      </c>
      <c r="BK175" s="187">
        <f>ROUND(I175*H175,2)</f>
        <v>0</v>
      </c>
      <c r="BL175" s="16" t="s">
        <v>152</v>
      </c>
      <c r="BM175" s="186" t="s">
        <v>423</v>
      </c>
    </row>
    <row r="176" s="13" customFormat="1">
      <c r="A176" s="13"/>
      <c r="B176" s="195"/>
      <c r="C176" s="13"/>
      <c r="D176" s="196" t="s">
        <v>201</v>
      </c>
      <c r="E176" s="13"/>
      <c r="F176" s="198" t="s">
        <v>424</v>
      </c>
      <c r="G176" s="13"/>
      <c r="H176" s="199">
        <v>61.856000000000002</v>
      </c>
      <c r="I176" s="200"/>
      <c r="J176" s="13"/>
      <c r="K176" s="13"/>
      <c r="L176" s="195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201</v>
      </c>
      <c r="AU176" s="197" t="s">
        <v>85</v>
      </c>
      <c r="AV176" s="13" t="s">
        <v>85</v>
      </c>
      <c r="AW176" s="13" t="s">
        <v>3</v>
      </c>
      <c r="AX176" s="13" t="s">
        <v>83</v>
      </c>
      <c r="AY176" s="197" t="s">
        <v>153</v>
      </c>
    </row>
    <row r="177" s="2" customFormat="1" ht="24.15" customHeight="1">
      <c r="A177" s="35"/>
      <c r="B177" s="174"/>
      <c r="C177" s="175" t="s">
        <v>204</v>
      </c>
      <c r="D177" s="175" t="s">
        <v>154</v>
      </c>
      <c r="E177" s="176" t="s">
        <v>425</v>
      </c>
      <c r="F177" s="177" t="s">
        <v>426</v>
      </c>
      <c r="G177" s="178" t="s">
        <v>208</v>
      </c>
      <c r="H177" s="179">
        <v>302.48599999999999</v>
      </c>
      <c r="I177" s="180"/>
      <c r="J177" s="181">
        <f>ROUND(I177*H177,2)</f>
        <v>0</v>
      </c>
      <c r="K177" s="177" t="s">
        <v>173</v>
      </c>
      <c r="L177" s="36"/>
      <c r="M177" s="182" t="s">
        <v>1</v>
      </c>
      <c r="N177" s="183" t="s">
        <v>41</v>
      </c>
      <c r="O177" s="74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6" t="s">
        <v>152</v>
      </c>
      <c r="AT177" s="186" t="s">
        <v>154</v>
      </c>
      <c r="AU177" s="186" t="s">
        <v>85</v>
      </c>
      <c r="AY177" s="16" t="s">
        <v>153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6" t="s">
        <v>83</v>
      </c>
      <c r="BK177" s="187">
        <f>ROUND(I177*H177,2)</f>
        <v>0</v>
      </c>
      <c r="BL177" s="16" t="s">
        <v>152</v>
      </c>
      <c r="BM177" s="186" t="s">
        <v>427</v>
      </c>
    </row>
    <row r="178" s="13" customFormat="1">
      <c r="A178" s="13"/>
      <c r="B178" s="195"/>
      <c r="C178" s="13"/>
      <c r="D178" s="196" t="s">
        <v>201</v>
      </c>
      <c r="E178" s="197" t="s">
        <v>1</v>
      </c>
      <c r="F178" s="198" t="s">
        <v>428</v>
      </c>
      <c r="G178" s="13"/>
      <c r="H178" s="199">
        <v>12.804</v>
      </c>
      <c r="I178" s="200"/>
      <c r="J178" s="13"/>
      <c r="K178" s="13"/>
      <c r="L178" s="195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7" t="s">
        <v>201</v>
      </c>
      <c r="AU178" s="197" t="s">
        <v>85</v>
      </c>
      <c r="AV178" s="13" t="s">
        <v>85</v>
      </c>
      <c r="AW178" s="13" t="s">
        <v>32</v>
      </c>
      <c r="AX178" s="13" t="s">
        <v>76</v>
      </c>
      <c r="AY178" s="197" t="s">
        <v>153</v>
      </c>
    </row>
    <row r="179" s="13" customFormat="1">
      <c r="A179" s="13"/>
      <c r="B179" s="195"/>
      <c r="C179" s="13"/>
      <c r="D179" s="196" t="s">
        <v>201</v>
      </c>
      <c r="E179" s="197" t="s">
        <v>1</v>
      </c>
      <c r="F179" s="198" t="s">
        <v>429</v>
      </c>
      <c r="G179" s="13"/>
      <c r="H179" s="199">
        <v>8.9399999999999995</v>
      </c>
      <c r="I179" s="200"/>
      <c r="J179" s="13"/>
      <c r="K179" s="13"/>
      <c r="L179" s="195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7" t="s">
        <v>201</v>
      </c>
      <c r="AU179" s="197" t="s">
        <v>85</v>
      </c>
      <c r="AV179" s="13" t="s">
        <v>85</v>
      </c>
      <c r="AW179" s="13" t="s">
        <v>32</v>
      </c>
      <c r="AX179" s="13" t="s">
        <v>76</v>
      </c>
      <c r="AY179" s="197" t="s">
        <v>153</v>
      </c>
    </row>
    <row r="180" s="13" customFormat="1">
      <c r="A180" s="13"/>
      <c r="B180" s="195"/>
      <c r="C180" s="13"/>
      <c r="D180" s="196" t="s">
        <v>201</v>
      </c>
      <c r="E180" s="197" t="s">
        <v>1</v>
      </c>
      <c r="F180" s="198" t="s">
        <v>430</v>
      </c>
      <c r="G180" s="13"/>
      <c r="H180" s="199">
        <v>20.010000000000002</v>
      </c>
      <c r="I180" s="200"/>
      <c r="J180" s="13"/>
      <c r="K180" s="13"/>
      <c r="L180" s="195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201</v>
      </c>
      <c r="AU180" s="197" t="s">
        <v>85</v>
      </c>
      <c r="AV180" s="13" t="s">
        <v>85</v>
      </c>
      <c r="AW180" s="13" t="s">
        <v>32</v>
      </c>
      <c r="AX180" s="13" t="s">
        <v>76</v>
      </c>
      <c r="AY180" s="197" t="s">
        <v>153</v>
      </c>
    </row>
    <row r="181" s="13" customFormat="1">
      <c r="A181" s="13"/>
      <c r="B181" s="195"/>
      <c r="C181" s="13"/>
      <c r="D181" s="196" t="s">
        <v>201</v>
      </c>
      <c r="E181" s="197" t="s">
        <v>1</v>
      </c>
      <c r="F181" s="198" t="s">
        <v>431</v>
      </c>
      <c r="G181" s="13"/>
      <c r="H181" s="199">
        <v>109.143</v>
      </c>
      <c r="I181" s="200"/>
      <c r="J181" s="13"/>
      <c r="K181" s="13"/>
      <c r="L181" s="195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7" t="s">
        <v>201</v>
      </c>
      <c r="AU181" s="197" t="s">
        <v>85</v>
      </c>
      <c r="AV181" s="13" t="s">
        <v>85</v>
      </c>
      <c r="AW181" s="13" t="s">
        <v>32</v>
      </c>
      <c r="AX181" s="13" t="s">
        <v>76</v>
      </c>
      <c r="AY181" s="197" t="s">
        <v>153</v>
      </c>
    </row>
    <row r="182" s="13" customFormat="1">
      <c r="A182" s="13"/>
      <c r="B182" s="195"/>
      <c r="C182" s="13"/>
      <c r="D182" s="196" t="s">
        <v>201</v>
      </c>
      <c r="E182" s="197" t="s">
        <v>1</v>
      </c>
      <c r="F182" s="198" t="s">
        <v>432</v>
      </c>
      <c r="G182" s="13"/>
      <c r="H182" s="199">
        <v>0.69999999999999996</v>
      </c>
      <c r="I182" s="200"/>
      <c r="J182" s="13"/>
      <c r="K182" s="13"/>
      <c r="L182" s="195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7" t="s">
        <v>201</v>
      </c>
      <c r="AU182" s="197" t="s">
        <v>85</v>
      </c>
      <c r="AV182" s="13" t="s">
        <v>85</v>
      </c>
      <c r="AW182" s="13" t="s">
        <v>32</v>
      </c>
      <c r="AX182" s="13" t="s">
        <v>76</v>
      </c>
      <c r="AY182" s="197" t="s">
        <v>153</v>
      </c>
    </row>
    <row r="183" s="13" customFormat="1">
      <c r="A183" s="13"/>
      <c r="B183" s="195"/>
      <c r="C183" s="13"/>
      <c r="D183" s="196" t="s">
        <v>201</v>
      </c>
      <c r="E183" s="197" t="s">
        <v>1</v>
      </c>
      <c r="F183" s="198" t="s">
        <v>433</v>
      </c>
      <c r="G183" s="13"/>
      <c r="H183" s="199">
        <v>47.904000000000003</v>
      </c>
      <c r="I183" s="200"/>
      <c r="J183" s="13"/>
      <c r="K183" s="13"/>
      <c r="L183" s="195"/>
      <c r="M183" s="201"/>
      <c r="N183" s="202"/>
      <c r="O183" s="202"/>
      <c r="P183" s="202"/>
      <c r="Q183" s="202"/>
      <c r="R183" s="202"/>
      <c r="S183" s="202"/>
      <c r="T183" s="20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7" t="s">
        <v>201</v>
      </c>
      <c r="AU183" s="197" t="s">
        <v>85</v>
      </c>
      <c r="AV183" s="13" t="s">
        <v>85</v>
      </c>
      <c r="AW183" s="13" t="s">
        <v>32</v>
      </c>
      <c r="AX183" s="13" t="s">
        <v>76</v>
      </c>
      <c r="AY183" s="197" t="s">
        <v>153</v>
      </c>
    </row>
    <row r="184" s="13" customFormat="1">
      <c r="A184" s="13"/>
      <c r="B184" s="195"/>
      <c r="C184" s="13"/>
      <c r="D184" s="196" t="s">
        <v>201</v>
      </c>
      <c r="E184" s="197" t="s">
        <v>1</v>
      </c>
      <c r="F184" s="198" t="s">
        <v>434</v>
      </c>
      <c r="G184" s="13"/>
      <c r="H184" s="199">
        <v>24.355</v>
      </c>
      <c r="I184" s="200"/>
      <c r="J184" s="13"/>
      <c r="K184" s="13"/>
      <c r="L184" s="195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7" t="s">
        <v>201</v>
      </c>
      <c r="AU184" s="197" t="s">
        <v>85</v>
      </c>
      <c r="AV184" s="13" t="s">
        <v>85</v>
      </c>
      <c r="AW184" s="13" t="s">
        <v>32</v>
      </c>
      <c r="AX184" s="13" t="s">
        <v>76</v>
      </c>
      <c r="AY184" s="197" t="s">
        <v>153</v>
      </c>
    </row>
    <row r="185" s="13" customFormat="1">
      <c r="A185" s="13"/>
      <c r="B185" s="195"/>
      <c r="C185" s="13"/>
      <c r="D185" s="196" t="s">
        <v>201</v>
      </c>
      <c r="E185" s="197" t="s">
        <v>1</v>
      </c>
      <c r="F185" s="198" t="s">
        <v>435</v>
      </c>
      <c r="G185" s="13"/>
      <c r="H185" s="199">
        <v>15.41</v>
      </c>
      <c r="I185" s="200"/>
      <c r="J185" s="13"/>
      <c r="K185" s="13"/>
      <c r="L185" s="195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7" t="s">
        <v>201</v>
      </c>
      <c r="AU185" s="197" t="s">
        <v>85</v>
      </c>
      <c r="AV185" s="13" t="s">
        <v>85</v>
      </c>
      <c r="AW185" s="13" t="s">
        <v>32</v>
      </c>
      <c r="AX185" s="13" t="s">
        <v>76</v>
      </c>
      <c r="AY185" s="197" t="s">
        <v>153</v>
      </c>
    </row>
    <row r="186" s="13" customFormat="1">
      <c r="A186" s="13"/>
      <c r="B186" s="195"/>
      <c r="C186" s="13"/>
      <c r="D186" s="196" t="s">
        <v>201</v>
      </c>
      <c r="E186" s="197" t="s">
        <v>1</v>
      </c>
      <c r="F186" s="198" t="s">
        <v>436</v>
      </c>
      <c r="G186" s="13"/>
      <c r="H186" s="199">
        <v>7.0499999999999998</v>
      </c>
      <c r="I186" s="200"/>
      <c r="J186" s="13"/>
      <c r="K186" s="13"/>
      <c r="L186" s="195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201</v>
      </c>
      <c r="AU186" s="197" t="s">
        <v>85</v>
      </c>
      <c r="AV186" s="13" t="s">
        <v>85</v>
      </c>
      <c r="AW186" s="13" t="s">
        <v>32</v>
      </c>
      <c r="AX186" s="13" t="s">
        <v>76</v>
      </c>
      <c r="AY186" s="197" t="s">
        <v>153</v>
      </c>
    </row>
    <row r="187" s="13" customFormat="1">
      <c r="A187" s="13"/>
      <c r="B187" s="195"/>
      <c r="C187" s="13"/>
      <c r="D187" s="196" t="s">
        <v>201</v>
      </c>
      <c r="E187" s="197" t="s">
        <v>1</v>
      </c>
      <c r="F187" s="198" t="s">
        <v>437</v>
      </c>
      <c r="G187" s="13"/>
      <c r="H187" s="199">
        <v>49.770000000000003</v>
      </c>
      <c r="I187" s="200"/>
      <c r="J187" s="13"/>
      <c r="K187" s="13"/>
      <c r="L187" s="195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201</v>
      </c>
      <c r="AU187" s="197" t="s">
        <v>85</v>
      </c>
      <c r="AV187" s="13" t="s">
        <v>85</v>
      </c>
      <c r="AW187" s="13" t="s">
        <v>32</v>
      </c>
      <c r="AX187" s="13" t="s">
        <v>76</v>
      </c>
      <c r="AY187" s="197" t="s">
        <v>153</v>
      </c>
    </row>
    <row r="188" s="13" customFormat="1">
      <c r="A188" s="13"/>
      <c r="B188" s="195"/>
      <c r="C188" s="13"/>
      <c r="D188" s="196" t="s">
        <v>201</v>
      </c>
      <c r="E188" s="197" t="s">
        <v>1</v>
      </c>
      <c r="F188" s="198" t="s">
        <v>438</v>
      </c>
      <c r="G188" s="13"/>
      <c r="H188" s="199">
        <v>6.4000000000000004</v>
      </c>
      <c r="I188" s="200"/>
      <c r="J188" s="13"/>
      <c r="K188" s="13"/>
      <c r="L188" s="195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7" t="s">
        <v>201</v>
      </c>
      <c r="AU188" s="197" t="s">
        <v>85</v>
      </c>
      <c r="AV188" s="13" t="s">
        <v>85</v>
      </c>
      <c r="AW188" s="13" t="s">
        <v>32</v>
      </c>
      <c r="AX188" s="13" t="s">
        <v>76</v>
      </c>
      <c r="AY188" s="197" t="s">
        <v>153</v>
      </c>
    </row>
    <row r="189" s="12" customFormat="1" ht="22.8" customHeight="1">
      <c r="A189" s="12"/>
      <c r="B189" s="163"/>
      <c r="C189" s="12"/>
      <c r="D189" s="164" t="s">
        <v>75</v>
      </c>
      <c r="E189" s="188" t="s">
        <v>85</v>
      </c>
      <c r="F189" s="188" t="s">
        <v>439</v>
      </c>
      <c r="G189" s="12"/>
      <c r="H189" s="12"/>
      <c r="I189" s="166"/>
      <c r="J189" s="189">
        <f>BK189</f>
        <v>0</v>
      </c>
      <c r="K189" s="12"/>
      <c r="L189" s="163"/>
      <c r="M189" s="168"/>
      <c r="N189" s="169"/>
      <c r="O189" s="169"/>
      <c r="P189" s="170">
        <f>SUM(P190:P230)</f>
        <v>0</v>
      </c>
      <c r="Q189" s="169"/>
      <c r="R189" s="170">
        <f>SUM(R190:R230)</f>
        <v>143.54092347</v>
      </c>
      <c r="S189" s="169"/>
      <c r="T189" s="171">
        <f>SUM(T190:T230)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4" t="s">
        <v>83</v>
      </c>
      <c r="AT189" s="172" t="s">
        <v>75</v>
      </c>
      <c r="AU189" s="172" t="s">
        <v>83</v>
      </c>
      <c r="AY189" s="164" t="s">
        <v>153</v>
      </c>
      <c r="BK189" s="173">
        <f>SUM(BK190:BK230)</f>
        <v>0</v>
      </c>
    </row>
    <row r="190" s="2" customFormat="1" ht="24.15" customHeight="1">
      <c r="A190" s="35"/>
      <c r="B190" s="174"/>
      <c r="C190" s="175" t="s">
        <v>88</v>
      </c>
      <c r="D190" s="175" t="s">
        <v>154</v>
      </c>
      <c r="E190" s="176" t="s">
        <v>440</v>
      </c>
      <c r="F190" s="177" t="s">
        <v>441</v>
      </c>
      <c r="G190" s="178" t="s">
        <v>199</v>
      </c>
      <c r="H190" s="179">
        <v>8.5739999999999998</v>
      </c>
      <c r="I190" s="180"/>
      <c r="J190" s="181">
        <f>ROUND(I190*H190,2)</f>
        <v>0</v>
      </c>
      <c r="K190" s="177" t="s">
        <v>173</v>
      </c>
      <c r="L190" s="36"/>
      <c r="M190" s="182" t="s">
        <v>1</v>
      </c>
      <c r="N190" s="183" t="s">
        <v>41</v>
      </c>
      <c r="O190" s="74"/>
      <c r="P190" s="184">
        <f>O190*H190</f>
        <v>0</v>
      </c>
      <c r="Q190" s="184">
        <v>2.1600000000000001</v>
      </c>
      <c r="R190" s="184">
        <f>Q190*H190</f>
        <v>18.519840000000002</v>
      </c>
      <c r="S190" s="184">
        <v>0</v>
      </c>
      <c r="T190" s="18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6" t="s">
        <v>152</v>
      </c>
      <c r="AT190" s="186" t="s">
        <v>154</v>
      </c>
      <c r="AU190" s="186" t="s">
        <v>85</v>
      </c>
      <c r="AY190" s="16" t="s">
        <v>153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6" t="s">
        <v>83</v>
      </c>
      <c r="BK190" s="187">
        <f>ROUND(I190*H190,2)</f>
        <v>0</v>
      </c>
      <c r="BL190" s="16" t="s">
        <v>152</v>
      </c>
      <c r="BM190" s="186" t="s">
        <v>442</v>
      </c>
    </row>
    <row r="191" s="13" customFormat="1">
      <c r="A191" s="13"/>
      <c r="B191" s="195"/>
      <c r="C191" s="13"/>
      <c r="D191" s="196" t="s">
        <v>201</v>
      </c>
      <c r="E191" s="197" t="s">
        <v>1</v>
      </c>
      <c r="F191" s="198" t="s">
        <v>443</v>
      </c>
      <c r="G191" s="13"/>
      <c r="H191" s="199">
        <v>1.28</v>
      </c>
      <c r="I191" s="200"/>
      <c r="J191" s="13"/>
      <c r="K191" s="13"/>
      <c r="L191" s="195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201</v>
      </c>
      <c r="AU191" s="197" t="s">
        <v>85</v>
      </c>
      <c r="AV191" s="13" t="s">
        <v>85</v>
      </c>
      <c r="AW191" s="13" t="s">
        <v>32</v>
      </c>
      <c r="AX191" s="13" t="s">
        <v>76</v>
      </c>
      <c r="AY191" s="197" t="s">
        <v>153</v>
      </c>
    </row>
    <row r="192" s="13" customFormat="1">
      <c r="A192" s="13"/>
      <c r="B192" s="195"/>
      <c r="C192" s="13"/>
      <c r="D192" s="196" t="s">
        <v>201</v>
      </c>
      <c r="E192" s="197" t="s">
        <v>1</v>
      </c>
      <c r="F192" s="198" t="s">
        <v>444</v>
      </c>
      <c r="G192" s="13"/>
      <c r="H192" s="199">
        <v>0.89400000000000002</v>
      </c>
      <c r="I192" s="200"/>
      <c r="J192" s="13"/>
      <c r="K192" s="13"/>
      <c r="L192" s="195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201</v>
      </c>
      <c r="AU192" s="197" t="s">
        <v>85</v>
      </c>
      <c r="AV192" s="13" t="s">
        <v>85</v>
      </c>
      <c r="AW192" s="13" t="s">
        <v>32</v>
      </c>
      <c r="AX192" s="13" t="s">
        <v>76</v>
      </c>
      <c r="AY192" s="197" t="s">
        <v>153</v>
      </c>
    </row>
    <row r="193" s="13" customFormat="1">
      <c r="A193" s="13"/>
      <c r="B193" s="195"/>
      <c r="C193" s="13"/>
      <c r="D193" s="196" t="s">
        <v>201</v>
      </c>
      <c r="E193" s="197" t="s">
        <v>1</v>
      </c>
      <c r="F193" s="198" t="s">
        <v>438</v>
      </c>
      <c r="G193" s="13"/>
      <c r="H193" s="199">
        <v>6.4000000000000004</v>
      </c>
      <c r="I193" s="200"/>
      <c r="J193" s="13"/>
      <c r="K193" s="13"/>
      <c r="L193" s="195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201</v>
      </c>
      <c r="AU193" s="197" t="s">
        <v>85</v>
      </c>
      <c r="AV193" s="13" t="s">
        <v>85</v>
      </c>
      <c r="AW193" s="13" t="s">
        <v>32</v>
      </c>
      <c r="AX193" s="13" t="s">
        <v>76</v>
      </c>
      <c r="AY193" s="197" t="s">
        <v>153</v>
      </c>
    </row>
    <row r="194" s="2" customFormat="1" ht="24.15" customHeight="1">
      <c r="A194" s="35"/>
      <c r="B194" s="174"/>
      <c r="C194" s="175" t="s">
        <v>250</v>
      </c>
      <c r="D194" s="175" t="s">
        <v>154</v>
      </c>
      <c r="E194" s="176" t="s">
        <v>445</v>
      </c>
      <c r="F194" s="177" t="s">
        <v>446</v>
      </c>
      <c r="G194" s="178" t="s">
        <v>199</v>
      </c>
      <c r="H194" s="179">
        <v>28.257999999999999</v>
      </c>
      <c r="I194" s="180"/>
      <c r="J194" s="181">
        <f>ROUND(I194*H194,2)</f>
        <v>0</v>
      </c>
      <c r="K194" s="177" t="s">
        <v>173</v>
      </c>
      <c r="L194" s="36"/>
      <c r="M194" s="182" t="s">
        <v>1</v>
      </c>
      <c r="N194" s="183" t="s">
        <v>41</v>
      </c>
      <c r="O194" s="74"/>
      <c r="P194" s="184">
        <f>O194*H194</f>
        <v>0</v>
      </c>
      <c r="Q194" s="184">
        <v>2.5018699999999998</v>
      </c>
      <c r="R194" s="184">
        <f>Q194*H194</f>
        <v>70.69784245999999</v>
      </c>
      <c r="S194" s="184">
        <v>0</v>
      </c>
      <c r="T194" s="18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6" t="s">
        <v>152</v>
      </c>
      <c r="AT194" s="186" t="s">
        <v>154</v>
      </c>
      <c r="AU194" s="186" t="s">
        <v>85</v>
      </c>
      <c r="AY194" s="16" t="s">
        <v>153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6" t="s">
        <v>83</v>
      </c>
      <c r="BK194" s="187">
        <f>ROUND(I194*H194,2)</f>
        <v>0</v>
      </c>
      <c r="BL194" s="16" t="s">
        <v>152</v>
      </c>
      <c r="BM194" s="186" t="s">
        <v>447</v>
      </c>
    </row>
    <row r="195" s="13" customFormat="1">
      <c r="A195" s="13"/>
      <c r="B195" s="195"/>
      <c r="C195" s="13"/>
      <c r="D195" s="196" t="s">
        <v>201</v>
      </c>
      <c r="E195" s="197" t="s">
        <v>1</v>
      </c>
      <c r="F195" s="198" t="s">
        <v>448</v>
      </c>
      <c r="G195" s="13"/>
      <c r="H195" s="199">
        <v>3.9260000000000002</v>
      </c>
      <c r="I195" s="200"/>
      <c r="J195" s="13"/>
      <c r="K195" s="13"/>
      <c r="L195" s="195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201</v>
      </c>
      <c r="AU195" s="197" t="s">
        <v>85</v>
      </c>
      <c r="AV195" s="13" t="s">
        <v>85</v>
      </c>
      <c r="AW195" s="13" t="s">
        <v>32</v>
      </c>
      <c r="AX195" s="13" t="s">
        <v>76</v>
      </c>
      <c r="AY195" s="197" t="s">
        <v>153</v>
      </c>
    </row>
    <row r="196" s="13" customFormat="1">
      <c r="A196" s="13"/>
      <c r="B196" s="195"/>
      <c r="C196" s="13"/>
      <c r="D196" s="196" t="s">
        <v>201</v>
      </c>
      <c r="E196" s="197" t="s">
        <v>1</v>
      </c>
      <c r="F196" s="198" t="s">
        <v>449</v>
      </c>
      <c r="G196" s="13"/>
      <c r="H196" s="199">
        <v>16.370999999999999</v>
      </c>
      <c r="I196" s="200"/>
      <c r="J196" s="13"/>
      <c r="K196" s="13"/>
      <c r="L196" s="195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7" t="s">
        <v>201</v>
      </c>
      <c r="AU196" s="197" t="s">
        <v>85</v>
      </c>
      <c r="AV196" s="13" t="s">
        <v>85</v>
      </c>
      <c r="AW196" s="13" t="s">
        <v>32</v>
      </c>
      <c r="AX196" s="13" t="s">
        <v>76</v>
      </c>
      <c r="AY196" s="197" t="s">
        <v>153</v>
      </c>
    </row>
    <row r="197" s="13" customFormat="1">
      <c r="A197" s="13"/>
      <c r="B197" s="195"/>
      <c r="C197" s="13"/>
      <c r="D197" s="196" t="s">
        <v>201</v>
      </c>
      <c r="E197" s="197" t="s">
        <v>1</v>
      </c>
      <c r="F197" s="198" t="s">
        <v>450</v>
      </c>
      <c r="G197" s="13"/>
      <c r="H197" s="199">
        <v>0.105</v>
      </c>
      <c r="I197" s="200"/>
      <c r="J197" s="13"/>
      <c r="K197" s="13"/>
      <c r="L197" s="195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7" t="s">
        <v>201</v>
      </c>
      <c r="AU197" s="197" t="s">
        <v>85</v>
      </c>
      <c r="AV197" s="13" t="s">
        <v>85</v>
      </c>
      <c r="AW197" s="13" t="s">
        <v>32</v>
      </c>
      <c r="AX197" s="13" t="s">
        <v>76</v>
      </c>
      <c r="AY197" s="197" t="s">
        <v>153</v>
      </c>
    </row>
    <row r="198" s="13" customFormat="1">
      <c r="A198" s="13"/>
      <c r="B198" s="195"/>
      <c r="C198" s="13"/>
      <c r="D198" s="196" t="s">
        <v>201</v>
      </c>
      <c r="E198" s="197" t="s">
        <v>1</v>
      </c>
      <c r="F198" s="198" t="s">
        <v>451</v>
      </c>
      <c r="G198" s="13"/>
      <c r="H198" s="199">
        <v>7.8559999999999999</v>
      </c>
      <c r="I198" s="200"/>
      <c r="J198" s="13"/>
      <c r="K198" s="13"/>
      <c r="L198" s="195"/>
      <c r="M198" s="201"/>
      <c r="N198" s="202"/>
      <c r="O198" s="202"/>
      <c r="P198" s="202"/>
      <c r="Q198" s="202"/>
      <c r="R198" s="202"/>
      <c r="S198" s="202"/>
      <c r="T198" s="20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7" t="s">
        <v>201</v>
      </c>
      <c r="AU198" s="197" t="s">
        <v>85</v>
      </c>
      <c r="AV198" s="13" t="s">
        <v>85</v>
      </c>
      <c r="AW198" s="13" t="s">
        <v>32</v>
      </c>
      <c r="AX198" s="13" t="s">
        <v>76</v>
      </c>
      <c r="AY198" s="197" t="s">
        <v>153</v>
      </c>
    </row>
    <row r="199" s="2" customFormat="1" ht="16.5" customHeight="1">
      <c r="A199" s="35"/>
      <c r="B199" s="174"/>
      <c r="C199" s="175" t="s">
        <v>255</v>
      </c>
      <c r="D199" s="175" t="s">
        <v>154</v>
      </c>
      <c r="E199" s="176" t="s">
        <v>452</v>
      </c>
      <c r="F199" s="177" t="s">
        <v>453</v>
      </c>
      <c r="G199" s="178" t="s">
        <v>208</v>
      </c>
      <c r="H199" s="179">
        <v>5.4960000000000004</v>
      </c>
      <c r="I199" s="180"/>
      <c r="J199" s="181">
        <f>ROUND(I199*H199,2)</f>
        <v>0</v>
      </c>
      <c r="K199" s="177" t="s">
        <v>173</v>
      </c>
      <c r="L199" s="36"/>
      <c r="M199" s="182" t="s">
        <v>1</v>
      </c>
      <c r="N199" s="183" t="s">
        <v>41</v>
      </c>
      <c r="O199" s="74"/>
      <c r="P199" s="184">
        <f>O199*H199</f>
        <v>0</v>
      </c>
      <c r="Q199" s="184">
        <v>0.00247</v>
      </c>
      <c r="R199" s="184">
        <f>Q199*H199</f>
        <v>0.013575120000000001</v>
      </c>
      <c r="S199" s="184">
        <v>0</v>
      </c>
      <c r="T199" s="18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6" t="s">
        <v>152</v>
      </c>
      <c r="AT199" s="186" t="s">
        <v>154</v>
      </c>
      <c r="AU199" s="186" t="s">
        <v>85</v>
      </c>
      <c r="AY199" s="16" t="s">
        <v>153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6" t="s">
        <v>83</v>
      </c>
      <c r="BK199" s="187">
        <f>ROUND(I199*H199,2)</f>
        <v>0</v>
      </c>
      <c r="BL199" s="16" t="s">
        <v>152</v>
      </c>
      <c r="BM199" s="186" t="s">
        <v>454</v>
      </c>
    </row>
    <row r="200" s="13" customFormat="1">
      <c r="A200" s="13"/>
      <c r="B200" s="195"/>
      <c r="C200" s="13"/>
      <c r="D200" s="196" t="s">
        <v>201</v>
      </c>
      <c r="E200" s="197" t="s">
        <v>1</v>
      </c>
      <c r="F200" s="198" t="s">
        <v>455</v>
      </c>
      <c r="G200" s="13"/>
      <c r="H200" s="199">
        <v>3.2610000000000001</v>
      </c>
      <c r="I200" s="200"/>
      <c r="J200" s="13"/>
      <c r="K200" s="13"/>
      <c r="L200" s="195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7" t="s">
        <v>201</v>
      </c>
      <c r="AU200" s="197" t="s">
        <v>85</v>
      </c>
      <c r="AV200" s="13" t="s">
        <v>85</v>
      </c>
      <c r="AW200" s="13" t="s">
        <v>32</v>
      </c>
      <c r="AX200" s="13" t="s">
        <v>76</v>
      </c>
      <c r="AY200" s="197" t="s">
        <v>153</v>
      </c>
    </row>
    <row r="201" s="13" customFormat="1">
      <c r="A201" s="13"/>
      <c r="B201" s="195"/>
      <c r="C201" s="13"/>
      <c r="D201" s="196" t="s">
        <v>201</v>
      </c>
      <c r="E201" s="197" t="s">
        <v>1</v>
      </c>
      <c r="F201" s="198" t="s">
        <v>456</v>
      </c>
      <c r="G201" s="13"/>
      <c r="H201" s="199">
        <v>2.2349999999999999</v>
      </c>
      <c r="I201" s="200"/>
      <c r="J201" s="13"/>
      <c r="K201" s="13"/>
      <c r="L201" s="195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7" t="s">
        <v>201</v>
      </c>
      <c r="AU201" s="197" t="s">
        <v>85</v>
      </c>
      <c r="AV201" s="13" t="s">
        <v>85</v>
      </c>
      <c r="AW201" s="13" t="s">
        <v>32</v>
      </c>
      <c r="AX201" s="13" t="s">
        <v>76</v>
      </c>
      <c r="AY201" s="197" t="s">
        <v>153</v>
      </c>
    </row>
    <row r="202" s="2" customFormat="1" ht="16.5" customHeight="1">
      <c r="A202" s="35"/>
      <c r="B202" s="174"/>
      <c r="C202" s="175" t="s">
        <v>259</v>
      </c>
      <c r="D202" s="175" t="s">
        <v>154</v>
      </c>
      <c r="E202" s="176" t="s">
        <v>457</v>
      </c>
      <c r="F202" s="177" t="s">
        <v>458</v>
      </c>
      <c r="G202" s="178" t="s">
        <v>208</v>
      </c>
      <c r="H202" s="179">
        <v>5.4960000000000004</v>
      </c>
      <c r="I202" s="180"/>
      <c r="J202" s="181">
        <f>ROUND(I202*H202,2)</f>
        <v>0</v>
      </c>
      <c r="K202" s="177" t="s">
        <v>173</v>
      </c>
      <c r="L202" s="36"/>
      <c r="M202" s="182" t="s">
        <v>1</v>
      </c>
      <c r="N202" s="183" t="s">
        <v>41</v>
      </c>
      <c r="O202" s="74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6" t="s">
        <v>152</v>
      </c>
      <c r="AT202" s="186" t="s">
        <v>154</v>
      </c>
      <c r="AU202" s="186" t="s">
        <v>85</v>
      </c>
      <c r="AY202" s="16" t="s">
        <v>153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6" t="s">
        <v>83</v>
      </c>
      <c r="BK202" s="187">
        <f>ROUND(I202*H202,2)</f>
        <v>0</v>
      </c>
      <c r="BL202" s="16" t="s">
        <v>152</v>
      </c>
      <c r="BM202" s="186" t="s">
        <v>459</v>
      </c>
    </row>
    <row r="203" s="2" customFormat="1" ht="24.15" customHeight="1">
      <c r="A203" s="35"/>
      <c r="B203" s="174"/>
      <c r="C203" s="175" t="s">
        <v>263</v>
      </c>
      <c r="D203" s="175" t="s">
        <v>154</v>
      </c>
      <c r="E203" s="176" t="s">
        <v>460</v>
      </c>
      <c r="F203" s="177" t="s">
        <v>461</v>
      </c>
      <c r="G203" s="178" t="s">
        <v>248</v>
      </c>
      <c r="H203" s="179">
        <v>3.5710000000000002</v>
      </c>
      <c r="I203" s="180"/>
      <c r="J203" s="181">
        <f>ROUND(I203*H203,2)</f>
        <v>0</v>
      </c>
      <c r="K203" s="177" t="s">
        <v>173</v>
      </c>
      <c r="L203" s="36"/>
      <c r="M203" s="182" t="s">
        <v>1</v>
      </c>
      <c r="N203" s="183" t="s">
        <v>41</v>
      </c>
      <c r="O203" s="74"/>
      <c r="P203" s="184">
        <f>O203*H203</f>
        <v>0</v>
      </c>
      <c r="Q203" s="184">
        <v>1.06277</v>
      </c>
      <c r="R203" s="184">
        <f>Q203*H203</f>
        <v>3.7951516700000001</v>
      </c>
      <c r="S203" s="184">
        <v>0</v>
      </c>
      <c r="T203" s="18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6" t="s">
        <v>152</v>
      </c>
      <c r="AT203" s="186" t="s">
        <v>154</v>
      </c>
      <c r="AU203" s="186" t="s">
        <v>85</v>
      </c>
      <c r="AY203" s="16" t="s">
        <v>153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6" t="s">
        <v>83</v>
      </c>
      <c r="BK203" s="187">
        <f>ROUND(I203*H203,2)</f>
        <v>0</v>
      </c>
      <c r="BL203" s="16" t="s">
        <v>152</v>
      </c>
      <c r="BM203" s="186" t="s">
        <v>462</v>
      </c>
    </row>
    <row r="204" s="13" customFormat="1">
      <c r="A204" s="13"/>
      <c r="B204" s="195"/>
      <c r="C204" s="13"/>
      <c r="D204" s="196" t="s">
        <v>201</v>
      </c>
      <c r="E204" s="197" t="s">
        <v>1</v>
      </c>
      <c r="F204" s="198" t="s">
        <v>463</v>
      </c>
      <c r="G204" s="13"/>
      <c r="H204" s="199">
        <v>0.496</v>
      </c>
      <c r="I204" s="200"/>
      <c r="J204" s="13"/>
      <c r="K204" s="13"/>
      <c r="L204" s="195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7" t="s">
        <v>201</v>
      </c>
      <c r="AU204" s="197" t="s">
        <v>85</v>
      </c>
      <c r="AV204" s="13" t="s">
        <v>85</v>
      </c>
      <c r="AW204" s="13" t="s">
        <v>32</v>
      </c>
      <c r="AX204" s="13" t="s">
        <v>76</v>
      </c>
      <c r="AY204" s="197" t="s">
        <v>153</v>
      </c>
    </row>
    <row r="205" s="13" customFormat="1">
      <c r="A205" s="13"/>
      <c r="B205" s="195"/>
      <c r="C205" s="13"/>
      <c r="D205" s="196" t="s">
        <v>201</v>
      </c>
      <c r="E205" s="197" t="s">
        <v>1</v>
      </c>
      <c r="F205" s="198" t="s">
        <v>464</v>
      </c>
      <c r="G205" s="13"/>
      <c r="H205" s="199">
        <v>2.069</v>
      </c>
      <c r="I205" s="200"/>
      <c r="J205" s="13"/>
      <c r="K205" s="13"/>
      <c r="L205" s="195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7" t="s">
        <v>201</v>
      </c>
      <c r="AU205" s="197" t="s">
        <v>85</v>
      </c>
      <c r="AV205" s="13" t="s">
        <v>85</v>
      </c>
      <c r="AW205" s="13" t="s">
        <v>32</v>
      </c>
      <c r="AX205" s="13" t="s">
        <v>76</v>
      </c>
      <c r="AY205" s="197" t="s">
        <v>153</v>
      </c>
    </row>
    <row r="206" s="13" customFormat="1">
      <c r="A206" s="13"/>
      <c r="B206" s="195"/>
      <c r="C206" s="13"/>
      <c r="D206" s="196" t="s">
        <v>201</v>
      </c>
      <c r="E206" s="197" t="s">
        <v>1</v>
      </c>
      <c r="F206" s="198" t="s">
        <v>465</v>
      </c>
      <c r="G206" s="13"/>
      <c r="H206" s="199">
        <v>0.012999999999999999</v>
      </c>
      <c r="I206" s="200"/>
      <c r="J206" s="13"/>
      <c r="K206" s="13"/>
      <c r="L206" s="195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7" t="s">
        <v>201</v>
      </c>
      <c r="AU206" s="197" t="s">
        <v>85</v>
      </c>
      <c r="AV206" s="13" t="s">
        <v>85</v>
      </c>
      <c r="AW206" s="13" t="s">
        <v>32</v>
      </c>
      <c r="AX206" s="13" t="s">
        <v>76</v>
      </c>
      <c r="AY206" s="197" t="s">
        <v>153</v>
      </c>
    </row>
    <row r="207" s="13" customFormat="1">
      <c r="A207" s="13"/>
      <c r="B207" s="195"/>
      <c r="C207" s="13"/>
      <c r="D207" s="196" t="s">
        <v>201</v>
      </c>
      <c r="E207" s="197" t="s">
        <v>1</v>
      </c>
      <c r="F207" s="198" t="s">
        <v>466</v>
      </c>
      <c r="G207" s="13"/>
      <c r="H207" s="199">
        <v>0.99299999999999999</v>
      </c>
      <c r="I207" s="200"/>
      <c r="J207" s="13"/>
      <c r="K207" s="13"/>
      <c r="L207" s="195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201</v>
      </c>
      <c r="AU207" s="197" t="s">
        <v>85</v>
      </c>
      <c r="AV207" s="13" t="s">
        <v>85</v>
      </c>
      <c r="AW207" s="13" t="s">
        <v>32</v>
      </c>
      <c r="AX207" s="13" t="s">
        <v>76</v>
      </c>
      <c r="AY207" s="197" t="s">
        <v>153</v>
      </c>
    </row>
    <row r="208" s="2" customFormat="1" ht="24.15" customHeight="1">
      <c r="A208" s="35"/>
      <c r="B208" s="174"/>
      <c r="C208" s="175" t="s">
        <v>8</v>
      </c>
      <c r="D208" s="175" t="s">
        <v>154</v>
      </c>
      <c r="E208" s="176" t="s">
        <v>467</v>
      </c>
      <c r="F208" s="177" t="s">
        <v>468</v>
      </c>
      <c r="G208" s="178" t="s">
        <v>199</v>
      </c>
      <c r="H208" s="179">
        <v>8.6980000000000004</v>
      </c>
      <c r="I208" s="180"/>
      <c r="J208" s="181">
        <f>ROUND(I208*H208,2)</f>
        <v>0</v>
      </c>
      <c r="K208" s="177" t="s">
        <v>173</v>
      </c>
      <c r="L208" s="36"/>
      <c r="M208" s="182" t="s">
        <v>1</v>
      </c>
      <c r="N208" s="183" t="s">
        <v>41</v>
      </c>
      <c r="O208" s="74"/>
      <c r="P208" s="184">
        <f>O208*H208</f>
        <v>0</v>
      </c>
      <c r="Q208" s="184">
        <v>2.5018699999999998</v>
      </c>
      <c r="R208" s="184">
        <f>Q208*H208</f>
        <v>21.761265259999998</v>
      </c>
      <c r="S208" s="184">
        <v>0</v>
      </c>
      <c r="T208" s="18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6" t="s">
        <v>152</v>
      </c>
      <c r="AT208" s="186" t="s">
        <v>154</v>
      </c>
      <c r="AU208" s="186" t="s">
        <v>85</v>
      </c>
      <c r="AY208" s="16" t="s">
        <v>153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6" t="s">
        <v>83</v>
      </c>
      <c r="BK208" s="187">
        <f>ROUND(I208*H208,2)</f>
        <v>0</v>
      </c>
      <c r="BL208" s="16" t="s">
        <v>152</v>
      </c>
      <c r="BM208" s="186" t="s">
        <v>469</v>
      </c>
    </row>
    <row r="209" s="13" customFormat="1">
      <c r="A209" s="13"/>
      <c r="B209" s="195"/>
      <c r="C209" s="13"/>
      <c r="D209" s="196" t="s">
        <v>201</v>
      </c>
      <c r="E209" s="197" t="s">
        <v>1</v>
      </c>
      <c r="F209" s="198" t="s">
        <v>470</v>
      </c>
      <c r="G209" s="13"/>
      <c r="H209" s="199">
        <v>5.1219999999999999</v>
      </c>
      <c r="I209" s="200"/>
      <c r="J209" s="13"/>
      <c r="K209" s="13"/>
      <c r="L209" s="195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7" t="s">
        <v>201</v>
      </c>
      <c r="AU209" s="197" t="s">
        <v>85</v>
      </c>
      <c r="AV209" s="13" t="s">
        <v>85</v>
      </c>
      <c r="AW209" s="13" t="s">
        <v>32</v>
      </c>
      <c r="AX209" s="13" t="s">
        <v>76</v>
      </c>
      <c r="AY209" s="197" t="s">
        <v>153</v>
      </c>
    </row>
    <row r="210" s="13" customFormat="1">
      <c r="A210" s="13"/>
      <c r="B210" s="195"/>
      <c r="C210" s="13"/>
      <c r="D210" s="196" t="s">
        <v>201</v>
      </c>
      <c r="E210" s="197" t="s">
        <v>1</v>
      </c>
      <c r="F210" s="198" t="s">
        <v>471</v>
      </c>
      <c r="G210" s="13"/>
      <c r="H210" s="199">
        <v>3.5760000000000001</v>
      </c>
      <c r="I210" s="200"/>
      <c r="J210" s="13"/>
      <c r="K210" s="13"/>
      <c r="L210" s="195"/>
      <c r="M210" s="201"/>
      <c r="N210" s="202"/>
      <c r="O210" s="202"/>
      <c r="P210" s="202"/>
      <c r="Q210" s="202"/>
      <c r="R210" s="202"/>
      <c r="S210" s="202"/>
      <c r="T210" s="20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7" t="s">
        <v>201</v>
      </c>
      <c r="AU210" s="197" t="s">
        <v>85</v>
      </c>
      <c r="AV210" s="13" t="s">
        <v>85</v>
      </c>
      <c r="AW210" s="13" t="s">
        <v>32</v>
      </c>
      <c r="AX210" s="13" t="s">
        <v>76</v>
      </c>
      <c r="AY210" s="197" t="s">
        <v>153</v>
      </c>
    </row>
    <row r="211" s="2" customFormat="1" ht="21.75" customHeight="1">
      <c r="A211" s="35"/>
      <c r="B211" s="174"/>
      <c r="C211" s="175" t="s">
        <v>94</v>
      </c>
      <c r="D211" s="175" t="s">
        <v>154</v>
      </c>
      <c r="E211" s="176" t="s">
        <v>472</v>
      </c>
      <c r="F211" s="177" t="s">
        <v>473</v>
      </c>
      <c r="G211" s="178" t="s">
        <v>248</v>
      </c>
      <c r="H211" s="179">
        <v>1.044</v>
      </c>
      <c r="I211" s="180"/>
      <c r="J211" s="181">
        <f>ROUND(I211*H211,2)</f>
        <v>0</v>
      </c>
      <c r="K211" s="177" t="s">
        <v>173</v>
      </c>
      <c r="L211" s="36"/>
      <c r="M211" s="182" t="s">
        <v>1</v>
      </c>
      <c r="N211" s="183" t="s">
        <v>41</v>
      </c>
      <c r="O211" s="74"/>
      <c r="P211" s="184">
        <f>O211*H211</f>
        <v>0</v>
      </c>
      <c r="Q211" s="184">
        <v>1.0606199999999999</v>
      </c>
      <c r="R211" s="184">
        <f>Q211*H211</f>
        <v>1.10728728</v>
      </c>
      <c r="S211" s="184">
        <v>0</v>
      </c>
      <c r="T211" s="18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6" t="s">
        <v>152</v>
      </c>
      <c r="AT211" s="186" t="s">
        <v>154</v>
      </c>
      <c r="AU211" s="186" t="s">
        <v>85</v>
      </c>
      <c r="AY211" s="16" t="s">
        <v>153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6" t="s">
        <v>83</v>
      </c>
      <c r="BK211" s="187">
        <f>ROUND(I211*H211,2)</f>
        <v>0</v>
      </c>
      <c r="BL211" s="16" t="s">
        <v>152</v>
      </c>
      <c r="BM211" s="186" t="s">
        <v>474</v>
      </c>
    </row>
    <row r="212" s="13" customFormat="1">
      <c r="A212" s="13"/>
      <c r="B212" s="195"/>
      <c r="C212" s="13"/>
      <c r="D212" s="196" t="s">
        <v>201</v>
      </c>
      <c r="E212" s="197" t="s">
        <v>1</v>
      </c>
      <c r="F212" s="198" t="s">
        <v>475</v>
      </c>
      <c r="G212" s="13"/>
      <c r="H212" s="199">
        <v>1.044</v>
      </c>
      <c r="I212" s="200"/>
      <c r="J212" s="13"/>
      <c r="K212" s="13"/>
      <c r="L212" s="195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7" t="s">
        <v>201</v>
      </c>
      <c r="AU212" s="197" t="s">
        <v>85</v>
      </c>
      <c r="AV212" s="13" t="s">
        <v>85</v>
      </c>
      <c r="AW212" s="13" t="s">
        <v>32</v>
      </c>
      <c r="AX212" s="13" t="s">
        <v>83</v>
      </c>
      <c r="AY212" s="197" t="s">
        <v>153</v>
      </c>
    </row>
    <row r="213" s="2" customFormat="1" ht="24.15" customHeight="1">
      <c r="A213" s="35"/>
      <c r="B213" s="174"/>
      <c r="C213" s="175" t="s">
        <v>97</v>
      </c>
      <c r="D213" s="175" t="s">
        <v>154</v>
      </c>
      <c r="E213" s="176" t="s">
        <v>476</v>
      </c>
      <c r="F213" s="177" t="s">
        <v>477</v>
      </c>
      <c r="G213" s="178" t="s">
        <v>199</v>
      </c>
      <c r="H213" s="179">
        <v>2.5600000000000001</v>
      </c>
      <c r="I213" s="180"/>
      <c r="J213" s="181">
        <f>ROUND(I213*H213,2)</f>
        <v>0</v>
      </c>
      <c r="K213" s="177" t="s">
        <v>173</v>
      </c>
      <c r="L213" s="36"/>
      <c r="M213" s="182" t="s">
        <v>1</v>
      </c>
      <c r="N213" s="183" t="s">
        <v>41</v>
      </c>
      <c r="O213" s="74"/>
      <c r="P213" s="184">
        <f>O213*H213</f>
        <v>0</v>
      </c>
      <c r="Q213" s="184">
        <v>2.5018699999999998</v>
      </c>
      <c r="R213" s="184">
        <f>Q213*H213</f>
        <v>6.4047871999999995</v>
      </c>
      <c r="S213" s="184">
        <v>0</v>
      </c>
      <c r="T213" s="18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6" t="s">
        <v>152</v>
      </c>
      <c r="AT213" s="186" t="s">
        <v>154</v>
      </c>
      <c r="AU213" s="186" t="s">
        <v>85</v>
      </c>
      <c r="AY213" s="16" t="s">
        <v>153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6" t="s">
        <v>83</v>
      </c>
      <c r="BK213" s="187">
        <f>ROUND(I213*H213,2)</f>
        <v>0</v>
      </c>
      <c r="BL213" s="16" t="s">
        <v>152</v>
      </c>
      <c r="BM213" s="186" t="s">
        <v>478</v>
      </c>
    </row>
    <row r="214" s="13" customFormat="1">
      <c r="A214" s="13"/>
      <c r="B214" s="195"/>
      <c r="C214" s="13"/>
      <c r="D214" s="196" t="s">
        <v>201</v>
      </c>
      <c r="E214" s="197" t="s">
        <v>1</v>
      </c>
      <c r="F214" s="198" t="s">
        <v>479</v>
      </c>
      <c r="G214" s="13"/>
      <c r="H214" s="199">
        <v>2.5600000000000001</v>
      </c>
      <c r="I214" s="200"/>
      <c r="J214" s="13"/>
      <c r="K214" s="13"/>
      <c r="L214" s="195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7" t="s">
        <v>201</v>
      </c>
      <c r="AU214" s="197" t="s">
        <v>85</v>
      </c>
      <c r="AV214" s="13" t="s">
        <v>85</v>
      </c>
      <c r="AW214" s="13" t="s">
        <v>32</v>
      </c>
      <c r="AX214" s="13" t="s">
        <v>83</v>
      </c>
      <c r="AY214" s="197" t="s">
        <v>153</v>
      </c>
    </row>
    <row r="215" s="2" customFormat="1" ht="16.5" customHeight="1">
      <c r="A215" s="35"/>
      <c r="B215" s="174"/>
      <c r="C215" s="175" t="s">
        <v>100</v>
      </c>
      <c r="D215" s="175" t="s">
        <v>154</v>
      </c>
      <c r="E215" s="176" t="s">
        <v>480</v>
      </c>
      <c r="F215" s="177" t="s">
        <v>481</v>
      </c>
      <c r="G215" s="178" t="s">
        <v>208</v>
      </c>
      <c r="H215" s="179">
        <v>12.800000000000001</v>
      </c>
      <c r="I215" s="180"/>
      <c r="J215" s="181">
        <f>ROUND(I215*H215,2)</f>
        <v>0</v>
      </c>
      <c r="K215" s="177" t="s">
        <v>173</v>
      </c>
      <c r="L215" s="36"/>
      <c r="M215" s="182" t="s">
        <v>1</v>
      </c>
      <c r="N215" s="183" t="s">
        <v>41</v>
      </c>
      <c r="O215" s="74"/>
      <c r="P215" s="184">
        <f>O215*H215</f>
        <v>0</v>
      </c>
      <c r="Q215" s="184">
        <v>0.00264</v>
      </c>
      <c r="R215" s="184">
        <f>Q215*H215</f>
        <v>0.033792000000000003</v>
      </c>
      <c r="S215" s="184">
        <v>0</v>
      </c>
      <c r="T215" s="18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6" t="s">
        <v>152</v>
      </c>
      <c r="AT215" s="186" t="s">
        <v>154</v>
      </c>
      <c r="AU215" s="186" t="s">
        <v>85</v>
      </c>
      <c r="AY215" s="16" t="s">
        <v>153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6" t="s">
        <v>83</v>
      </c>
      <c r="BK215" s="187">
        <f>ROUND(I215*H215,2)</f>
        <v>0</v>
      </c>
      <c r="BL215" s="16" t="s">
        <v>152</v>
      </c>
      <c r="BM215" s="186" t="s">
        <v>482</v>
      </c>
    </row>
    <row r="216" s="13" customFormat="1">
      <c r="A216" s="13"/>
      <c r="B216" s="195"/>
      <c r="C216" s="13"/>
      <c r="D216" s="196" t="s">
        <v>201</v>
      </c>
      <c r="E216" s="197" t="s">
        <v>1</v>
      </c>
      <c r="F216" s="198" t="s">
        <v>483</v>
      </c>
      <c r="G216" s="13"/>
      <c r="H216" s="199">
        <v>12.800000000000001</v>
      </c>
      <c r="I216" s="200"/>
      <c r="J216" s="13"/>
      <c r="K216" s="13"/>
      <c r="L216" s="195"/>
      <c r="M216" s="201"/>
      <c r="N216" s="202"/>
      <c r="O216" s="202"/>
      <c r="P216" s="202"/>
      <c r="Q216" s="202"/>
      <c r="R216" s="202"/>
      <c r="S216" s="202"/>
      <c r="T216" s="20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7" t="s">
        <v>201</v>
      </c>
      <c r="AU216" s="197" t="s">
        <v>85</v>
      </c>
      <c r="AV216" s="13" t="s">
        <v>85</v>
      </c>
      <c r="AW216" s="13" t="s">
        <v>32</v>
      </c>
      <c r="AX216" s="13" t="s">
        <v>83</v>
      </c>
      <c r="AY216" s="197" t="s">
        <v>153</v>
      </c>
    </row>
    <row r="217" s="2" customFormat="1" ht="16.5" customHeight="1">
      <c r="A217" s="35"/>
      <c r="B217" s="174"/>
      <c r="C217" s="175" t="s">
        <v>103</v>
      </c>
      <c r="D217" s="175" t="s">
        <v>154</v>
      </c>
      <c r="E217" s="176" t="s">
        <v>484</v>
      </c>
      <c r="F217" s="177" t="s">
        <v>485</v>
      </c>
      <c r="G217" s="178" t="s">
        <v>208</v>
      </c>
      <c r="H217" s="179">
        <v>12.800000000000001</v>
      </c>
      <c r="I217" s="180"/>
      <c r="J217" s="181">
        <f>ROUND(I217*H217,2)</f>
        <v>0</v>
      </c>
      <c r="K217" s="177" t="s">
        <v>173</v>
      </c>
      <c r="L217" s="36"/>
      <c r="M217" s="182" t="s">
        <v>1</v>
      </c>
      <c r="N217" s="183" t="s">
        <v>41</v>
      </c>
      <c r="O217" s="74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6" t="s">
        <v>152</v>
      </c>
      <c r="AT217" s="186" t="s">
        <v>154</v>
      </c>
      <c r="AU217" s="186" t="s">
        <v>85</v>
      </c>
      <c r="AY217" s="16" t="s">
        <v>153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6" t="s">
        <v>83</v>
      </c>
      <c r="BK217" s="187">
        <f>ROUND(I217*H217,2)</f>
        <v>0</v>
      </c>
      <c r="BL217" s="16" t="s">
        <v>152</v>
      </c>
      <c r="BM217" s="186" t="s">
        <v>486</v>
      </c>
    </row>
    <row r="218" s="2" customFormat="1" ht="21.75" customHeight="1">
      <c r="A218" s="35"/>
      <c r="B218" s="174"/>
      <c r="C218" s="175" t="s">
        <v>111</v>
      </c>
      <c r="D218" s="175" t="s">
        <v>154</v>
      </c>
      <c r="E218" s="176" t="s">
        <v>487</v>
      </c>
      <c r="F218" s="177" t="s">
        <v>488</v>
      </c>
      <c r="G218" s="178" t="s">
        <v>248</v>
      </c>
      <c r="H218" s="179">
        <v>0.38400000000000001</v>
      </c>
      <c r="I218" s="180"/>
      <c r="J218" s="181">
        <f>ROUND(I218*H218,2)</f>
        <v>0</v>
      </c>
      <c r="K218" s="177" t="s">
        <v>173</v>
      </c>
      <c r="L218" s="36"/>
      <c r="M218" s="182" t="s">
        <v>1</v>
      </c>
      <c r="N218" s="183" t="s">
        <v>41</v>
      </c>
      <c r="O218" s="74"/>
      <c r="P218" s="184">
        <f>O218*H218</f>
        <v>0</v>
      </c>
      <c r="Q218" s="184">
        <v>1.0606199999999999</v>
      </c>
      <c r="R218" s="184">
        <f>Q218*H218</f>
        <v>0.40727807999999999</v>
      </c>
      <c r="S218" s="184">
        <v>0</v>
      </c>
      <c r="T218" s="18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6" t="s">
        <v>152</v>
      </c>
      <c r="AT218" s="186" t="s">
        <v>154</v>
      </c>
      <c r="AU218" s="186" t="s">
        <v>85</v>
      </c>
      <c r="AY218" s="16" t="s">
        <v>153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6" t="s">
        <v>83</v>
      </c>
      <c r="BK218" s="187">
        <f>ROUND(I218*H218,2)</f>
        <v>0</v>
      </c>
      <c r="BL218" s="16" t="s">
        <v>152</v>
      </c>
      <c r="BM218" s="186" t="s">
        <v>489</v>
      </c>
    </row>
    <row r="219" s="13" customFormat="1">
      <c r="A219" s="13"/>
      <c r="B219" s="195"/>
      <c r="C219" s="13"/>
      <c r="D219" s="196" t="s">
        <v>201</v>
      </c>
      <c r="E219" s="197" t="s">
        <v>1</v>
      </c>
      <c r="F219" s="198" t="s">
        <v>490</v>
      </c>
      <c r="G219" s="13"/>
      <c r="H219" s="199">
        <v>0.38400000000000001</v>
      </c>
      <c r="I219" s="200"/>
      <c r="J219" s="13"/>
      <c r="K219" s="13"/>
      <c r="L219" s="195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7" t="s">
        <v>201</v>
      </c>
      <c r="AU219" s="197" t="s">
        <v>85</v>
      </c>
      <c r="AV219" s="13" t="s">
        <v>85</v>
      </c>
      <c r="AW219" s="13" t="s">
        <v>32</v>
      </c>
      <c r="AX219" s="13" t="s">
        <v>83</v>
      </c>
      <c r="AY219" s="197" t="s">
        <v>153</v>
      </c>
    </row>
    <row r="220" s="2" customFormat="1" ht="33" customHeight="1">
      <c r="A220" s="35"/>
      <c r="B220" s="174"/>
      <c r="C220" s="175" t="s">
        <v>7</v>
      </c>
      <c r="D220" s="175" t="s">
        <v>154</v>
      </c>
      <c r="E220" s="176" t="s">
        <v>491</v>
      </c>
      <c r="F220" s="177" t="s">
        <v>492</v>
      </c>
      <c r="G220" s="178" t="s">
        <v>208</v>
      </c>
      <c r="H220" s="179">
        <v>21.844999999999999</v>
      </c>
      <c r="I220" s="180"/>
      <c r="J220" s="181">
        <f>ROUND(I220*H220,2)</f>
        <v>0</v>
      </c>
      <c r="K220" s="177" t="s">
        <v>173</v>
      </c>
      <c r="L220" s="36"/>
      <c r="M220" s="182" t="s">
        <v>1</v>
      </c>
      <c r="N220" s="183" t="s">
        <v>41</v>
      </c>
      <c r="O220" s="74"/>
      <c r="P220" s="184">
        <f>O220*H220</f>
        <v>0</v>
      </c>
      <c r="Q220" s="184">
        <v>0.71545999999999998</v>
      </c>
      <c r="R220" s="184">
        <f>Q220*H220</f>
        <v>15.629223699999999</v>
      </c>
      <c r="S220" s="184">
        <v>0</v>
      </c>
      <c r="T220" s="18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6" t="s">
        <v>152</v>
      </c>
      <c r="AT220" s="186" t="s">
        <v>154</v>
      </c>
      <c r="AU220" s="186" t="s">
        <v>85</v>
      </c>
      <c r="AY220" s="16" t="s">
        <v>153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6" t="s">
        <v>83</v>
      </c>
      <c r="BK220" s="187">
        <f>ROUND(I220*H220,2)</f>
        <v>0</v>
      </c>
      <c r="BL220" s="16" t="s">
        <v>152</v>
      </c>
      <c r="BM220" s="186" t="s">
        <v>493</v>
      </c>
    </row>
    <row r="221" s="13" customFormat="1">
      <c r="A221" s="13"/>
      <c r="B221" s="195"/>
      <c r="C221" s="13"/>
      <c r="D221" s="196" t="s">
        <v>201</v>
      </c>
      <c r="E221" s="197" t="s">
        <v>1</v>
      </c>
      <c r="F221" s="198" t="s">
        <v>494</v>
      </c>
      <c r="G221" s="13"/>
      <c r="H221" s="199">
        <v>10.67</v>
      </c>
      <c r="I221" s="200"/>
      <c r="J221" s="13"/>
      <c r="K221" s="13"/>
      <c r="L221" s="195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7" t="s">
        <v>201</v>
      </c>
      <c r="AU221" s="197" t="s">
        <v>85</v>
      </c>
      <c r="AV221" s="13" t="s">
        <v>85</v>
      </c>
      <c r="AW221" s="13" t="s">
        <v>32</v>
      </c>
      <c r="AX221" s="13" t="s">
        <v>76</v>
      </c>
      <c r="AY221" s="197" t="s">
        <v>153</v>
      </c>
    </row>
    <row r="222" s="13" customFormat="1">
      <c r="A222" s="13"/>
      <c r="B222" s="195"/>
      <c r="C222" s="13"/>
      <c r="D222" s="196" t="s">
        <v>201</v>
      </c>
      <c r="E222" s="197" t="s">
        <v>1</v>
      </c>
      <c r="F222" s="198" t="s">
        <v>495</v>
      </c>
      <c r="G222" s="13"/>
      <c r="H222" s="199">
        <v>11.175000000000001</v>
      </c>
      <c r="I222" s="200"/>
      <c r="J222" s="13"/>
      <c r="K222" s="13"/>
      <c r="L222" s="195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7" t="s">
        <v>201</v>
      </c>
      <c r="AU222" s="197" t="s">
        <v>85</v>
      </c>
      <c r="AV222" s="13" t="s">
        <v>85</v>
      </c>
      <c r="AW222" s="13" t="s">
        <v>32</v>
      </c>
      <c r="AX222" s="13" t="s">
        <v>76</v>
      </c>
      <c r="AY222" s="197" t="s">
        <v>153</v>
      </c>
    </row>
    <row r="223" s="2" customFormat="1" ht="33" customHeight="1">
      <c r="A223" s="35"/>
      <c r="B223" s="174"/>
      <c r="C223" s="175" t="s">
        <v>116</v>
      </c>
      <c r="D223" s="175" t="s">
        <v>154</v>
      </c>
      <c r="E223" s="176" t="s">
        <v>496</v>
      </c>
      <c r="F223" s="177" t="s">
        <v>497</v>
      </c>
      <c r="G223" s="178" t="s">
        <v>208</v>
      </c>
      <c r="H223" s="179">
        <v>3.75</v>
      </c>
      <c r="I223" s="180"/>
      <c r="J223" s="181">
        <f>ROUND(I223*H223,2)</f>
        <v>0</v>
      </c>
      <c r="K223" s="177" t="s">
        <v>173</v>
      </c>
      <c r="L223" s="36"/>
      <c r="M223" s="182" t="s">
        <v>1</v>
      </c>
      <c r="N223" s="183" t="s">
        <v>41</v>
      </c>
      <c r="O223" s="74"/>
      <c r="P223" s="184">
        <f>O223*H223</f>
        <v>0</v>
      </c>
      <c r="Q223" s="184">
        <v>1.20855</v>
      </c>
      <c r="R223" s="184">
        <f>Q223*H223</f>
        <v>4.5320625000000003</v>
      </c>
      <c r="S223" s="184">
        <v>0</v>
      </c>
      <c r="T223" s="18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6" t="s">
        <v>152</v>
      </c>
      <c r="AT223" s="186" t="s">
        <v>154</v>
      </c>
      <c r="AU223" s="186" t="s">
        <v>85</v>
      </c>
      <c r="AY223" s="16" t="s">
        <v>153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6" t="s">
        <v>83</v>
      </c>
      <c r="BK223" s="187">
        <f>ROUND(I223*H223,2)</f>
        <v>0</v>
      </c>
      <c r="BL223" s="16" t="s">
        <v>152</v>
      </c>
      <c r="BM223" s="186" t="s">
        <v>498</v>
      </c>
    </row>
    <row r="224" s="13" customFormat="1">
      <c r="A224" s="13"/>
      <c r="B224" s="195"/>
      <c r="C224" s="13"/>
      <c r="D224" s="196" t="s">
        <v>201</v>
      </c>
      <c r="E224" s="197" t="s">
        <v>1</v>
      </c>
      <c r="F224" s="198" t="s">
        <v>499</v>
      </c>
      <c r="G224" s="13"/>
      <c r="H224" s="199">
        <v>3.75</v>
      </c>
      <c r="I224" s="200"/>
      <c r="J224" s="13"/>
      <c r="K224" s="13"/>
      <c r="L224" s="195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201</v>
      </c>
      <c r="AU224" s="197" t="s">
        <v>85</v>
      </c>
      <c r="AV224" s="13" t="s">
        <v>85</v>
      </c>
      <c r="AW224" s="13" t="s">
        <v>32</v>
      </c>
      <c r="AX224" s="13" t="s">
        <v>83</v>
      </c>
      <c r="AY224" s="197" t="s">
        <v>153</v>
      </c>
    </row>
    <row r="225" s="2" customFormat="1" ht="24.15" customHeight="1">
      <c r="A225" s="35"/>
      <c r="B225" s="174"/>
      <c r="C225" s="175" t="s">
        <v>119</v>
      </c>
      <c r="D225" s="175" t="s">
        <v>154</v>
      </c>
      <c r="E225" s="176" t="s">
        <v>500</v>
      </c>
      <c r="F225" s="177" t="s">
        <v>501</v>
      </c>
      <c r="G225" s="178" t="s">
        <v>248</v>
      </c>
      <c r="H225" s="179">
        <v>0.60299999999999998</v>
      </c>
      <c r="I225" s="180"/>
      <c r="J225" s="181">
        <f>ROUND(I225*H225,2)</f>
        <v>0</v>
      </c>
      <c r="K225" s="177" t="s">
        <v>173</v>
      </c>
      <c r="L225" s="36"/>
      <c r="M225" s="182" t="s">
        <v>1</v>
      </c>
      <c r="N225" s="183" t="s">
        <v>41</v>
      </c>
      <c r="O225" s="74"/>
      <c r="P225" s="184">
        <f>O225*H225</f>
        <v>0</v>
      </c>
      <c r="Q225" s="184">
        <v>1.0593999999999999</v>
      </c>
      <c r="R225" s="184">
        <f>Q225*H225</f>
        <v>0.63881819999999989</v>
      </c>
      <c r="S225" s="184">
        <v>0</v>
      </c>
      <c r="T225" s="18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6" t="s">
        <v>152</v>
      </c>
      <c r="AT225" s="186" t="s">
        <v>154</v>
      </c>
      <c r="AU225" s="186" t="s">
        <v>85</v>
      </c>
      <c r="AY225" s="16" t="s">
        <v>153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6" t="s">
        <v>83</v>
      </c>
      <c r="BK225" s="187">
        <f>ROUND(I225*H225,2)</f>
        <v>0</v>
      </c>
      <c r="BL225" s="16" t="s">
        <v>152</v>
      </c>
      <c r="BM225" s="186" t="s">
        <v>502</v>
      </c>
    </row>
    <row r="226" s="13" customFormat="1">
      <c r="A226" s="13"/>
      <c r="B226" s="195"/>
      <c r="C226" s="13"/>
      <c r="D226" s="196" t="s">
        <v>201</v>
      </c>
      <c r="E226" s="197" t="s">
        <v>1</v>
      </c>
      <c r="F226" s="198" t="s">
        <v>503</v>
      </c>
      <c r="G226" s="13"/>
      <c r="H226" s="199">
        <v>0.056000000000000001</v>
      </c>
      <c r="I226" s="200"/>
      <c r="J226" s="13"/>
      <c r="K226" s="13"/>
      <c r="L226" s="195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201</v>
      </c>
      <c r="AU226" s="197" t="s">
        <v>85</v>
      </c>
      <c r="AV226" s="13" t="s">
        <v>85</v>
      </c>
      <c r="AW226" s="13" t="s">
        <v>32</v>
      </c>
      <c r="AX226" s="13" t="s">
        <v>76</v>
      </c>
      <c r="AY226" s="197" t="s">
        <v>153</v>
      </c>
    </row>
    <row r="227" s="13" customFormat="1">
      <c r="A227" s="13"/>
      <c r="B227" s="195"/>
      <c r="C227" s="13"/>
      <c r="D227" s="196" t="s">
        <v>201</v>
      </c>
      <c r="E227" s="197" t="s">
        <v>1</v>
      </c>
      <c r="F227" s="198" t="s">
        <v>504</v>
      </c>
      <c r="G227" s="13"/>
      <c r="H227" s="199">
        <v>0.111</v>
      </c>
      <c r="I227" s="200"/>
      <c r="J227" s="13"/>
      <c r="K227" s="13"/>
      <c r="L227" s="195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201</v>
      </c>
      <c r="AU227" s="197" t="s">
        <v>85</v>
      </c>
      <c r="AV227" s="13" t="s">
        <v>85</v>
      </c>
      <c r="AW227" s="13" t="s">
        <v>32</v>
      </c>
      <c r="AX227" s="13" t="s">
        <v>76</v>
      </c>
      <c r="AY227" s="197" t="s">
        <v>153</v>
      </c>
    </row>
    <row r="228" s="13" customFormat="1">
      <c r="A228" s="13"/>
      <c r="B228" s="195"/>
      <c r="C228" s="13"/>
      <c r="D228" s="196" t="s">
        <v>201</v>
      </c>
      <c r="E228" s="197" t="s">
        <v>1</v>
      </c>
      <c r="F228" s="198" t="s">
        <v>505</v>
      </c>
      <c r="G228" s="13"/>
      <c r="H228" s="199">
        <v>0.058000000000000003</v>
      </c>
      <c r="I228" s="200"/>
      <c r="J228" s="13"/>
      <c r="K228" s="13"/>
      <c r="L228" s="195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7" t="s">
        <v>201</v>
      </c>
      <c r="AU228" s="197" t="s">
        <v>85</v>
      </c>
      <c r="AV228" s="13" t="s">
        <v>85</v>
      </c>
      <c r="AW228" s="13" t="s">
        <v>32</v>
      </c>
      <c r="AX228" s="13" t="s">
        <v>76</v>
      </c>
      <c r="AY228" s="197" t="s">
        <v>153</v>
      </c>
    </row>
    <row r="229" s="13" customFormat="1">
      <c r="A229" s="13"/>
      <c r="B229" s="195"/>
      <c r="C229" s="13"/>
      <c r="D229" s="196" t="s">
        <v>201</v>
      </c>
      <c r="E229" s="197" t="s">
        <v>1</v>
      </c>
      <c r="F229" s="198" t="s">
        <v>506</v>
      </c>
      <c r="G229" s="13"/>
      <c r="H229" s="199">
        <v>0.097000000000000003</v>
      </c>
      <c r="I229" s="200"/>
      <c r="J229" s="13"/>
      <c r="K229" s="13"/>
      <c r="L229" s="195"/>
      <c r="M229" s="201"/>
      <c r="N229" s="202"/>
      <c r="O229" s="202"/>
      <c r="P229" s="202"/>
      <c r="Q229" s="202"/>
      <c r="R229" s="202"/>
      <c r="S229" s="202"/>
      <c r="T229" s="20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7" t="s">
        <v>201</v>
      </c>
      <c r="AU229" s="197" t="s">
        <v>85</v>
      </c>
      <c r="AV229" s="13" t="s">
        <v>85</v>
      </c>
      <c r="AW229" s="13" t="s">
        <v>32</v>
      </c>
      <c r="AX229" s="13" t="s">
        <v>76</v>
      </c>
      <c r="AY229" s="197" t="s">
        <v>153</v>
      </c>
    </row>
    <row r="230" s="13" customFormat="1">
      <c r="A230" s="13"/>
      <c r="B230" s="195"/>
      <c r="C230" s="13"/>
      <c r="D230" s="196" t="s">
        <v>201</v>
      </c>
      <c r="E230" s="197" t="s">
        <v>1</v>
      </c>
      <c r="F230" s="198" t="s">
        <v>507</v>
      </c>
      <c r="G230" s="13"/>
      <c r="H230" s="199">
        <v>0.28100000000000003</v>
      </c>
      <c r="I230" s="200"/>
      <c r="J230" s="13"/>
      <c r="K230" s="13"/>
      <c r="L230" s="195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7" t="s">
        <v>201</v>
      </c>
      <c r="AU230" s="197" t="s">
        <v>85</v>
      </c>
      <c r="AV230" s="13" t="s">
        <v>85</v>
      </c>
      <c r="AW230" s="13" t="s">
        <v>32</v>
      </c>
      <c r="AX230" s="13" t="s">
        <v>76</v>
      </c>
      <c r="AY230" s="197" t="s">
        <v>153</v>
      </c>
    </row>
    <row r="231" s="12" customFormat="1" ht="22.8" customHeight="1">
      <c r="A231" s="12"/>
      <c r="B231" s="163"/>
      <c r="C231" s="12"/>
      <c r="D231" s="164" t="s">
        <v>75</v>
      </c>
      <c r="E231" s="188" t="s">
        <v>169</v>
      </c>
      <c r="F231" s="188" t="s">
        <v>508</v>
      </c>
      <c r="G231" s="12"/>
      <c r="H231" s="12"/>
      <c r="I231" s="166"/>
      <c r="J231" s="189">
        <f>BK231</f>
        <v>0</v>
      </c>
      <c r="K231" s="12"/>
      <c r="L231" s="163"/>
      <c r="M231" s="168"/>
      <c r="N231" s="169"/>
      <c r="O231" s="169"/>
      <c r="P231" s="170">
        <f>SUM(P232:P264)</f>
        <v>0</v>
      </c>
      <c r="Q231" s="169"/>
      <c r="R231" s="170">
        <f>SUM(R232:R264)</f>
        <v>42.880478150000002</v>
      </c>
      <c r="S231" s="169"/>
      <c r="T231" s="171">
        <f>SUM(T232:T264)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4" t="s">
        <v>83</v>
      </c>
      <c r="AT231" s="172" t="s">
        <v>75</v>
      </c>
      <c r="AU231" s="172" t="s">
        <v>83</v>
      </c>
      <c r="AY231" s="164" t="s">
        <v>153</v>
      </c>
      <c r="BK231" s="173">
        <f>SUM(BK232:BK264)</f>
        <v>0</v>
      </c>
    </row>
    <row r="232" s="2" customFormat="1" ht="33" customHeight="1">
      <c r="A232" s="35"/>
      <c r="B232" s="174"/>
      <c r="C232" s="175" t="s">
        <v>122</v>
      </c>
      <c r="D232" s="175" t="s">
        <v>154</v>
      </c>
      <c r="E232" s="176" t="s">
        <v>509</v>
      </c>
      <c r="F232" s="177" t="s">
        <v>510</v>
      </c>
      <c r="G232" s="178" t="s">
        <v>208</v>
      </c>
      <c r="H232" s="179">
        <v>73.754999999999995</v>
      </c>
      <c r="I232" s="180"/>
      <c r="J232" s="181">
        <f>ROUND(I232*H232,2)</f>
        <v>0</v>
      </c>
      <c r="K232" s="177" t="s">
        <v>173</v>
      </c>
      <c r="L232" s="36"/>
      <c r="M232" s="182" t="s">
        <v>1</v>
      </c>
      <c r="N232" s="183" t="s">
        <v>41</v>
      </c>
      <c r="O232" s="74"/>
      <c r="P232" s="184">
        <f>O232*H232</f>
        <v>0</v>
      </c>
      <c r="Q232" s="184">
        <v>0.3876</v>
      </c>
      <c r="R232" s="184">
        <f>Q232*H232</f>
        <v>28.587437999999999</v>
      </c>
      <c r="S232" s="184">
        <v>0</v>
      </c>
      <c r="T232" s="18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6" t="s">
        <v>152</v>
      </c>
      <c r="AT232" s="186" t="s">
        <v>154</v>
      </c>
      <c r="AU232" s="186" t="s">
        <v>85</v>
      </c>
      <c r="AY232" s="16" t="s">
        <v>153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6" t="s">
        <v>83</v>
      </c>
      <c r="BK232" s="187">
        <f>ROUND(I232*H232,2)</f>
        <v>0</v>
      </c>
      <c r="BL232" s="16" t="s">
        <v>152</v>
      </c>
      <c r="BM232" s="186" t="s">
        <v>511</v>
      </c>
    </row>
    <row r="233" s="13" customFormat="1">
      <c r="A233" s="13"/>
      <c r="B233" s="195"/>
      <c r="C233" s="13"/>
      <c r="D233" s="196" t="s">
        <v>201</v>
      </c>
      <c r="E233" s="197" t="s">
        <v>1</v>
      </c>
      <c r="F233" s="198" t="s">
        <v>512</v>
      </c>
      <c r="G233" s="13"/>
      <c r="H233" s="199">
        <v>52.350000000000001</v>
      </c>
      <c r="I233" s="200"/>
      <c r="J233" s="13"/>
      <c r="K233" s="13"/>
      <c r="L233" s="195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7" t="s">
        <v>201</v>
      </c>
      <c r="AU233" s="197" t="s">
        <v>85</v>
      </c>
      <c r="AV233" s="13" t="s">
        <v>85</v>
      </c>
      <c r="AW233" s="13" t="s">
        <v>32</v>
      </c>
      <c r="AX233" s="13" t="s">
        <v>76</v>
      </c>
      <c r="AY233" s="197" t="s">
        <v>153</v>
      </c>
    </row>
    <row r="234" s="13" customFormat="1">
      <c r="A234" s="13"/>
      <c r="B234" s="195"/>
      <c r="C234" s="13"/>
      <c r="D234" s="196" t="s">
        <v>201</v>
      </c>
      <c r="E234" s="197" t="s">
        <v>1</v>
      </c>
      <c r="F234" s="198" t="s">
        <v>513</v>
      </c>
      <c r="G234" s="13"/>
      <c r="H234" s="199">
        <v>-5.5</v>
      </c>
      <c r="I234" s="200"/>
      <c r="J234" s="13"/>
      <c r="K234" s="13"/>
      <c r="L234" s="195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7" t="s">
        <v>201</v>
      </c>
      <c r="AU234" s="197" t="s">
        <v>85</v>
      </c>
      <c r="AV234" s="13" t="s">
        <v>85</v>
      </c>
      <c r="AW234" s="13" t="s">
        <v>32</v>
      </c>
      <c r="AX234" s="13" t="s">
        <v>76</v>
      </c>
      <c r="AY234" s="197" t="s">
        <v>153</v>
      </c>
    </row>
    <row r="235" s="13" customFormat="1">
      <c r="A235" s="13"/>
      <c r="B235" s="195"/>
      <c r="C235" s="13"/>
      <c r="D235" s="196" t="s">
        <v>201</v>
      </c>
      <c r="E235" s="197" t="s">
        <v>1</v>
      </c>
      <c r="F235" s="198" t="s">
        <v>514</v>
      </c>
      <c r="G235" s="13"/>
      <c r="H235" s="199">
        <v>44.700000000000003</v>
      </c>
      <c r="I235" s="200"/>
      <c r="J235" s="13"/>
      <c r="K235" s="13"/>
      <c r="L235" s="195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201</v>
      </c>
      <c r="AU235" s="197" t="s">
        <v>85</v>
      </c>
      <c r="AV235" s="13" t="s">
        <v>85</v>
      </c>
      <c r="AW235" s="13" t="s">
        <v>32</v>
      </c>
      <c r="AX235" s="13" t="s">
        <v>76</v>
      </c>
      <c r="AY235" s="197" t="s">
        <v>153</v>
      </c>
    </row>
    <row r="236" s="13" customFormat="1">
      <c r="A236" s="13"/>
      <c r="B236" s="195"/>
      <c r="C236" s="13"/>
      <c r="D236" s="196" t="s">
        <v>201</v>
      </c>
      <c r="E236" s="197" t="s">
        <v>1</v>
      </c>
      <c r="F236" s="198" t="s">
        <v>515</v>
      </c>
      <c r="G236" s="13"/>
      <c r="H236" s="199">
        <v>-0.90000000000000002</v>
      </c>
      <c r="I236" s="200"/>
      <c r="J236" s="13"/>
      <c r="K236" s="13"/>
      <c r="L236" s="195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201</v>
      </c>
      <c r="AU236" s="197" t="s">
        <v>85</v>
      </c>
      <c r="AV236" s="13" t="s">
        <v>85</v>
      </c>
      <c r="AW236" s="13" t="s">
        <v>32</v>
      </c>
      <c r="AX236" s="13" t="s">
        <v>76</v>
      </c>
      <c r="AY236" s="197" t="s">
        <v>153</v>
      </c>
    </row>
    <row r="237" s="13" customFormat="1">
      <c r="A237" s="13"/>
      <c r="B237" s="195"/>
      <c r="C237" s="13"/>
      <c r="D237" s="196" t="s">
        <v>201</v>
      </c>
      <c r="E237" s="197" t="s">
        <v>1</v>
      </c>
      <c r="F237" s="198" t="s">
        <v>516</v>
      </c>
      <c r="G237" s="13"/>
      <c r="H237" s="199">
        <v>-2.6499999999999999</v>
      </c>
      <c r="I237" s="200"/>
      <c r="J237" s="13"/>
      <c r="K237" s="13"/>
      <c r="L237" s="195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7" t="s">
        <v>201</v>
      </c>
      <c r="AU237" s="197" t="s">
        <v>85</v>
      </c>
      <c r="AV237" s="13" t="s">
        <v>85</v>
      </c>
      <c r="AW237" s="13" t="s">
        <v>32</v>
      </c>
      <c r="AX237" s="13" t="s">
        <v>76</v>
      </c>
      <c r="AY237" s="197" t="s">
        <v>153</v>
      </c>
    </row>
    <row r="238" s="13" customFormat="1">
      <c r="A238" s="13"/>
      <c r="B238" s="195"/>
      <c r="C238" s="13"/>
      <c r="D238" s="196" t="s">
        <v>201</v>
      </c>
      <c r="E238" s="197" t="s">
        <v>1</v>
      </c>
      <c r="F238" s="198" t="s">
        <v>517</v>
      </c>
      <c r="G238" s="13"/>
      <c r="H238" s="199">
        <v>-14.244999999999999</v>
      </c>
      <c r="I238" s="200"/>
      <c r="J238" s="13"/>
      <c r="K238" s="13"/>
      <c r="L238" s="195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7" t="s">
        <v>201</v>
      </c>
      <c r="AU238" s="197" t="s">
        <v>85</v>
      </c>
      <c r="AV238" s="13" t="s">
        <v>85</v>
      </c>
      <c r="AW238" s="13" t="s">
        <v>32</v>
      </c>
      <c r="AX238" s="13" t="s">
        <v>76</v>
      </c>
      <c r="AY238" s="197" t="s">
        <v>153</v>
      </c>
    </row>
    <row r="239" s="2" customFormat="1" ht="37.8" customHeight="1">
      <c r="A239" s="35"/>
      <c r="B239" s="174"/>
      <c r="C239" s="175" t="s">
        <v>307</v>
      </c>
      <c r="D239" s="175" t="s">
        <v>154</v>
      </c>
      <c r="E239" s="176" t="s">
        <v>518</v>
      </c>
      <c r="F239" s="177" t="s">
        <v>519</v>
      </c>
      <c r="G239" s="178" t="s">
        <v>208</v>
      </c>
      <c r="H239" s="179">
        <v>8.0250000000000004</v>
      </c>
      <c r="I239" s="180"/>
      <c r="J239" s="181">
        <f>ROUND(I239*H239,2)</f>
        <v>0</v>
      </c>
      <c r="K239" s="177" t="s">
        <v>173</v>
      </c>
      <c r="L239" s="36"/>
      <c r="M239" s="182" t="s">
        <v>1</v>
      </c>
      <c r="N239" s="183" t="s">
        <v>41</v>
      </c>
      <c r="O239" s="74"/>
      <c r="P239" s="184">
        <f>O239*H239</f>
        <v>0</v>
      </c>
      <c r="Q239" s="184">
        <v>0.15273999999999999</v>
      </c>
      <c r="R239" s="184">
        <f>Q239*H239</f>
        <v>1.2257384999999998</v>
      </c>
      <c r="S239" s="184">
        <v>0</v>
      </c>
      <c r="T239" s="18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6" t="s">
        <v>152</v>
      </c>
      <c r="AT239" s="186" t="s">
        <v>154</v>
      </c>
      <c r="AU239" s="186" t="s">
        <v>85</v>
      </c>
      <c r="AY239" s="16" t="s">
        <v>153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6" t="s">
        <v>83</v>
      </c>
      <c r="BK239" s="187">
        <f>ROUND(I239*H239,2)</f>
        <v>0</v>
      </c>
      <c r="BL239" s="16" t="s">
        <v>152</v>
      </c>
      <c r="BM239" s="186" t="s">
        <v>520</v>
      </c>
    </row>
    <row r="240" s="13" customFormat="1">
      <c r="A240" s="13"/>
      <c r="B240" s="195"/>
      <c r="C240" s="13"/>
      <c r="D240" s="196" t="s">
        <v>201</v>
      </c>
      <c r="E240" s="197" t="s">
        <v>1</v>
      </c>
      <c r="F240" s="198" t="s">
        <v>521</v>
      </c>
      <c r="G240" s="13"/>
      <c r="H240" s="199">
        <v>9.625</v>
      </c>
      <c r="I240" s="200"/>
      <c r="J240" s="13"/>
      <c r="K240" s="13"/>
      <c r="L240" s="195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7" t="s">
        <v>201</v>
      </c>
      <c r="AU240" s="197" t="s">
        <v>85</v>
      </c>
      <c r="AV240" s="13" t="s">
        <v>85</v>
      </c>
      <c r="AW240" s="13" t="s">
        <v>32</v>
      </c>
      <c r="AX240" s="13" t="s">
        <v>76</v>
      </c>
      <c r="AY240" s="197" t="s">
        <v>153</v>
      </c>
    </row>
    <row r="241" s="13" customFormat="1">
      <c r="A241" s="13"/>
      <c r="B241" s="195"/>
      <c r="C241" s="13"/>
      <c r="D241" s="196" t="s">
        <v>201</v>
      </c>
      <c r="E241" s="197" t="s">
        <v>1</v>
      </c>
      <c r="F241" s="198" t="s">
        <v>522</v>
      </c>
      <c r="G241" s="13"/>
      <c r="H241" s="199">
        <v>-1.6000000000000001</v>
      </c>
      <c r="I241" s="200"/>
      <c r="J241" s="13"/>
      <c r="K241" s="13"/>
      <c r="L241" s="195"/>
      <c r="M241" s="201"/>
      <c r="N241" s="202"/>
      <c r="O241" s="202"/>
      <c r="P241" s="202"/>
      <c r="Q241" s="202"/>
      <c r="R241" s="202"/>
      <c r="S241" s="202"/>
      <c r="T241" s="20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7" t="s">
        <v>201</v>
      </c>
      <c r="AU241" s="197" t="s">
        <v>85</v>
      </c>
      <c r="AV241" s="13" t="s">
        <v>85</v>
      </c>
      <c r="AW241" s="13" t="s">
        <v>32</v>
      </c>
      <c r="AX241" s="13" t="s">
        <v>76</v>
      </c>
      <c r="AY241" s="197" t="s">
        <v>153</v>
      </c>
    </row>
    <row r="242" s="2" customFormat="1" ht="33" customHeight="1">
      <c r="A242" s="35"/>
      <c r="B242" s="174"/>
      <c r="C242" s="175" t="s">
        <v>313</v>
      </c>
      <c r="D242" s="175" t="s">
        <v>154</v>
      </c>
      <c r="E242" s="176" t="s">
        <v>523</v>
      </c>
      <c r="F242" s="177" t="s">
        <v>524</v>
      </c>
      <c r="G242" s="178" t="s">
        <v>172</v>
      </c>
      <c r="H242" s="179">
        <v>6</v>
      </c>
      <c r="I242" s="180"/>
      <c r="J242" s="181">
        <f>ROUND(I242*H242,2)</f>
        <v>0</v>
      </c>
      <c r="K242" s="177" t="s">
        <v>173</v>
      </c>
      <c r="L242" s="36"/>
      <c r="M242" s="182" t="s">
        <v>1</v>
      </c>
      <c r="N242" s="183" t="s">
        <v>41</v>
      </c>
      <c r="O242" s="74"/>
      <c r="P242" s="184">
        <f>O242*H242</f>
        <v>0</v>
      </c>
      <c r="Q242" s="184">
        <v>0.022280000000000001</v>
      </c>
      <c r="R242" s="184">
        <f>Q242*H242</f>
        <v>0.13368000000000002</v>
      </c>
      <c r="S242" s="184">
        <v>0</v>
      </c>
      <c r="T242" s="18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6" t="s">
        <v>152</v>
      </c>
      <c r="AT242" s="186" t="s">
        <v>154</v>
      </c>
      <c r="AU242" s="186" t="s">
        <v>85</v>
      </c>
      <c r="AY242" s="16" t="s">
        <v>153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6" t="s">
        <v>83</v>
      </c>
      <c r="BK242" s="187">
        <f>ROUND(I242*H242,2)</f>
        <v>0</v>
      </c>
      <c r="BL242" s="16" t="s">
        <v>152</v>
      </c>
      <c r="BM242" s="186" t="s">
        <v>525</v>
      </c>
    </row>
    <row r="243" s="2" customFormat="1" ht="33" customHeight="1">
      <c r="A243" s="35"/>
      <c r="B243" s="174"/>
      <c r="C243" s="175" t="s">
        <v>319</v>
      </c>
      <c r="D243" s="175" t="s">
        <v>154</v>
      </c>
      <c r="E243" s="176" t="s">
        <v>526</v>
      </c>
      <c r="F243" s="177" t="s">
        <v>527</v>
      </c>
      <c r="G243" s="178" t="s">
        <v>172</v>
      </c>
      <c r="H243" s="179">
        <v>2</v>
      </c>
      <c r="I243" s="180"/>
      <c r="J243" s="181">
        <f>ROUND(I243*H243,2)</f>
        <v>0</v>
      </c>
      <c r="K243" s="177" t="s">
        <v>173</v>
      </c>
      <c r="L243" s="36"/>
      <c r="M243" s="182" t="s">
        <v>1</v>
      </c>
      <c r="N243" s="183" t="s">
        <v>41</v>
      </c>
      <c r="O243" s="74"/>
      <c r="P243" s="184">
        <f>O243*H243</f>
        <v>0</v>
      </c>
      <c r="Q243" s="184">
        <v>0.026280000000000001</v>
      </c>
      <c r="R243" s="184">
        <f>Q243*H243</f>
        <v>0.052560000000000003</v>
      </c>
      <c r="S243" s="184">
        <v>0</v>
      </c>
      <c r="T243" s="18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6" t="s">
        <v>152</v>
      </c>
      <c r="AT243" s="186" t="s">
        <v>154</v>
      </c>
      <c r="AU243" s="186" t="s">
        <v>85</v>
      </c>
      <c r="AY243" s="16" t="s">
        <v>153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6" t="s">
        <v>83</v>
      </c>
      <c r="BK243" s="187">
        <f>ROUND(I243*H243,2)</f>
        <v>0</v>
      </c>
      <c r="BL243" s="16" t="s">
        <v>152</v>
      </c>
      <c r="BM243" s="186" t="s">
        <v>528</v>
      </c>
    </row>
    <row r="244" s="2" customFormat="1" ht="33" customHeight="1">
      <c r="A244" s="35"/>
      <c r="B244" s="174"/>
      <c r="C244" s="175" t="s">
        <v>325</v>
      </c>
      <c r="D244" s="175" t="s">
        <v>154</v>
      </c>
      <c r="E244" s="176" t="s">
        <v>529</v>
      </c>
      <c r="F244" s="177" t="s">
        <v>530</v>
      </c>
      <c r="G244" s="178" t="s">
        <v>172</v>
      </c>
      <c r="H244" s="179">
        <v>6</v>
      </c>
      <c r="I244" s="180"/>
      <c r="J244" s="181">
        <f>ROUND(I244*H244,2)</f>
        <v>0</v>
      </c>
      <c r="K244" s="177" t="s">
        <v>173</v>
      </c>
      <c r="L244" s="36"/>
      <c r="M244" s="182" t="s">
        <v>1</v>
      </c>
      <c r="N244" s="183" t="s">
        <v>41</v>
      </c>
      <c r="O244" s="74"/>
      <c r="P244" s="184">
        <f>O244*H244</f>
        <v>0</v>
      </c>
      <c r="Q244" s="184">
        <v>0.039629999999999999</v>
      </c>
      <c r="R244" s="184">
        <f>Q244*H244</f>
        <v>0.23777999999999999</v>
      </c>
      <c r="S244" s="184">
        <v>0</v>
      </c>
      <c r="T244" s="18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6" t="s">
        <v>152</v>
      </c>
      <c r="AT244" s="186" t="s">
        <v>154</v>
      </c>
      <c r="AU244" s="186" t="s">
        <v>85</v>
      </c>
      <c r="AY244" s="16" t="s">
        <v>153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6" t="s">
        <v>83</v>
      </c>
      <c r="BK244" s="187">
        <f>ROUND(I244*H244,2)</f>
        <v>0</v>
      </c>
      <c r="BL244" s="16" t="s">
        <v>152</v>
      </c>
      <c r="BM244" s="186" t="s">
        <v>531</v>
      </c>
    </row>
    <row r="245" s="2" customFormat="1" ht="24.15" customHeight="1">
      <c r="A245" s="35"/>
      <c r="B245" s="174"/>
      <c r="C245" s="175" t="s">
        <v>330</v>
      </c>
      <c r="D245" s="175" t="s">
        <v>154</v>
      </c>
      <c r="E245" s="176" t="s">
        <v>532</v>
      </c>
      <c r="F245" s="177" t="s">
        <v>533</v>
      </c>
      <c r="G245" s="178" t="s">
        <v>172</v>
      </c>
      <c r="H245" s="179">
        <v>1</v>
      </c>
      <c r="I245" s="180"/>
      <c r="J245" s="181">
        <f>ROUND(I245*H245,2)</f>
        <v>0</v>
      </c>
      <c r="K245" s="177" t="s">
        <v>173</v>
      </c>
      <c r="L245" s="36"/>
      <c r="M245" s="182" t="s">
        <v>1</v>
      </c>
      <c r="N245" s="183" t="s">
        <v>41</v>
      </c>
      <c r="O245" s="74"/>
      <c r="P245" s="184">
        <f>O245*H245</f>
        <v>0</v>
      </c>
      <c r="Q245" s="184">
        <v>0.054210000000000001</v>
      </c>
      <c r="R245" s="184">
        <f>Q245*H245</f>
        <v>0.054210000000000001</v>
      </c>
      <c r="S245" s="184">
        <v>0</v>
      </c>
      <c r="T245" s="18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6" t="s">
        <v>152</v>
      </c>
      <c r="AT245" s="186" t="s">
        <v>154</v>
      </c>
      <c r="AU245" s="186" t="s">
        <v>85</v>
      </c>
      <c r="AY245" s="16" t="s">
        <v>153</v>
      </c>
      <c r="BE245" s="187">
        <f>IF(N245="základní",J245,0)</f>
        <v>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6" t="s">
        <v>83</v>
      </c>
      <c r="BK245" s="187">
        <f>ROUND(I245*H245,2)</f>
        <v>0</v>
      </c>
      <c r="BL245" s="16" t="s">
        <v>152</v>
      </c>
      <c r="BM245" s="186" t="s">
        <v>534</v>
      </c>
    </row>
    <row r="246" s="2" customFormat="1" ht="24.15" customHeight="1">
      <c r="A246" s="35"/>
      <c r="B246" s="174"/>
      <c r="C246" s="175" t="s">
        <v>335</v>
      </c>
      <c r="D246" s="175" t="s">
        <v>154</v>
      </c>
      <c r="E246" s="176" t="s">
        <v>535</v>
      </c>
      <c r="F246" s="177" t="s">
        <v>536</v>
      </c>
      <c r="G246" s="178" t="s">
        <v>172</v>
      </c>
      <c r="H246" s="179">
        <v>1</v>
      </c>
      <c r="I246" s="180"/>
      <c r="J246" s="181">
        <f>ROUND(I246*H246,2)</f>
        <v>0</v>
      </c>
      <c r="K246" s="177" t="s">
        <v>173</v>
      </c>
      <c r="L246" s="36"/>
      <c r="M246" s="182" t="s">
        <v>1</v>
      </c>
      <c r="N246" s="183" t="s">
        <v>41</v>
      </c>
      <c r="O246" s="74"/>
      <c r="P246" s="184">
        <f>O246*H246</f>
        <v>0</v>
      </c>
      <c r="Q246" s="184">
        <v>0.093200000000000005</v>
      </c>
      <c r="R246" s="184">
        <f>Q246*H246</f>
        <v>0.093200000000000005</v>
      </c>
      <c r="S246" s="184">
        <v>0</v>
      </c>
      <c r="T246" s="18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6" t="s">
        <v>152</v>
      </c>
      <c r="AT246" s="186" t="s">
        <v>154</v>
      </c>
      <c r="AU246" s="186" t="s">
        <v>85</v>
      </c>
      <c r="AY246" s="16" t="s">
        <v>153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6" t="s">
        <v>83</v>
      </c>
      <c r="BK246" s="187">
        <f>ROUND(I246*H246,2)</f>
        <v>0</v>
      </c>
      <c r="BL246" s="16" t="s">
        <v>152</v>
      </c>
      <c r="BM246" s="186" t="s">
        <v>537</v>
      </c>
    </row>
    <row r="247" s="2" customFormat="1" ht="24.15" customHeight="1">
      <c r="A247" s="35"/>
      <c r="B247" s="174"/>
      <c r="C247" s="175" t="s">
        <v>342</v>
      </c>
      <c r="D247" s="175" t="s">
        <v>154</v>
      </c>
      <c r="E247" s="176" t="s">
        <v>538</v>
      </c>
      <c r="F247" s="177" t="s">
        <v>539</v>
      </c>
      <c r="G247" s="178" t="s">
        <v>172</v>
      </c>
      <c r="H247" s="179">
        <v>1</v>
      </c>
      <c r="I247" s="180"/>
      <c r="J247" s="181">
        <f>ROUND(I247*H247,2)</f>
        <v>0</v>
      </c>
      <c r="K247" s="177" t="s">
        <v>173</v>
      </c>
      <c r="L247" s="36"/>
      <c r="M247" s="182" t="s">
        <v>1</v>
      </c>
      <c r="N247" s="183" t="s">
        <v>41</v>
      </c>
      <c r="O247" s="74"/>
      <c r="P247" s="184">
        <f>O247*H247</f>
        <v>0</v>
      </c>
      <c r="Q247" s="184">
        <v>0.1384</v>
      </c>
      <c r="R247" s="184">
        <f>Q247*H247</f>
        <v>0.1384</v>
      </c>
      <c r="S247" s="184">
        <v>0</v>
      </c>
      <c r="T247" s="18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6" t="s">
        <v>152</v>
      </c>
      <c r="AT247" s="186" t="s">
        <v>154</v>
      </c>
      <c r="AU247" s="186" t="s">
        <v>85</v>
      </c>
      <c r="AY247" s="16" t="s">
        <v>153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16" t="s">
        <v>83</v>
      </c>
      <c r="BK247" s="187">
        <f>ROUND(I247*H247,2)</f>
        <v>0</v>
      </c>
      <c r="BL247" s="16" t="s">
        <v>152</v>
      </c>
      <c r="BM247" s="186" t="s">
        <v>540</v>
      </c>
    </row>
    <row r="248" s="2" customFormat="1" ht="24.15" customHeight="1">
      <c r="A248" s="35"/>
      <c r="B248" s="174"/>
      <c r="C248" s="175" t="s">
        <v>347</v>
      </c>
      <c r="D248" s="175" t="s">
        <v>154</v>
      </c>
      <c r="E248" s="176" t="s">
        <v>541</v>
      </c>
      <c r="F248" s="177" t="s">
        <v>542</v>
      </c>
      <c r="G248" s="178" t="s">
        <v>208</v>
      </c>
      <c r="H248" s="179">
        <v>80.010000000000005</v>
      </c>
      <c r="I248" s="180"/>
      <c r="J248" s="181">
        <f>ROUND(I248*H248,2)</f>
        <v>0</v>
      </c>
      <c r="K248" s="177" t="s">
        <v>173</v>
      </c>
      <c r="L248" s="36"/>
      <c r="M248" s="182" t="s">
        <v>1</v>
      </c>
      <c r="N248" s="183" t="s">
        <v>41</v>
      </c>
      <c r="O248" s="74"/>
      <c r="P248" s="184">
        <f>O248*H248</f>
        <v>0</v>
      </c>
      <c r="Q248" s="184">
        <v>0.061719999999999997</v>
      </c>
      <c r="R248" s="184">
        <f>Q248*H248</f>
        <v>4.9382172000000004</v>
      </c>
      <c r="S248" s="184">
        <v>0</v>
      </c>
      <c r="T248" s="18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6" t="s">
        <v>152</v>
      </c>
      <c r="AT248" s="186" t="s">
        <v>154</v>
      </c>
      <c r="AU248" s="186" t="s">
        <v>85</v>
      </c>
      <c r="AY248" s="16" t="s">
        <v>153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6" t="s">
        <v>83</v>
      </c>
      <c r="BK248" s="187">
        <f>ROUND(I248*H248,2)</f>
        <v>0</v>
      </c>
      <c r="BL248" s="16" t="s">
        <v>152</v>
      </c>
      <c r="BM248" s="186" t="s">
        <v>543</v>
      </c>
    </row>
    <row r="249" s="13" customFormat="1">
      <c r="A249" s="13"/>
      <c r="B249" s="195"/>
      <c r="C249" s="13"/>
      <c r="D249" s="196" t="s">
        <v>201</v>
      </c>
      <c r="E249" s="197" t="s">
        <v>1</v>
      </c>
      <c r="F249" s="198" t="s">
        <v>544</v>
      </c>
      <c r="G249" s="13"/>
      <c r="H249" s="199">
        <v>63.469999999999999</v>
      </c>
      <c r="I249" s="200"/>
      <c r="J249" s="13"/>
      <c r="K249" s="13"/>
      <c r="L249" s="195"/>
      <c r="M249" s="201"/>
      <c r="N249" s="202"/>
      <c r="O249" s="202"/>
      <c r="P249" s="202"/>
      <c r="Q249" s="202"/>
      <c r="R249" s="202"/>
      <c r="S249" s="202"/>
      <c r="T249" s="20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7" t="s">
        <v>201</v>
      </c>
      <c r="AU249" s="197" t="s">
        <v>85</v>
      </c>
      <c r="AV249" s="13" t="s">
        <v>85</v>
      </c>
      <c r="AW249" s="13" t="s">
        <v>32</v>
      </c>
      <c r="AX249" s="13" t="s">
        <v>76</v>
      </c>
      <c r="AY249" s="197" t="s">
        <v>153</v>
      </c>
    </row>
    <row r="250" s="13" customFormat="1">
      <c r="A250" s="13"/>
      <c r="B250" s="195"/>
      <c r="C250" s="13"/>
      <c r="D250" s="196" t="s">
        <v>201</v>
      </c>
      <c r="E250" s="197" t="s">
        <v>1</v>
      </c>
      <c r="F250" s="198" t="s">
        <v>545</v>
      </c>
      <c r="G250" s="13"/>
      <c r="H250" s="199">
        <v>-5.5999999999999996</v>
      </c>
      <c r="I250" s="200"/>
      <c r="J250" s="13"/>
      <c r="K250" s="13"/>
      <c r="L250" s="195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7" t="s">
        <v>201</v>
      </c>
      <c r="AU250" s="197" t="s">
        <v>85</v>
      </c>
      <c r="AV250" s="13" t="s">
        <v>85</v>
      </c>
      <c r="AW250" s="13" t="s">
        <v>32</v>
      </c>
      <c r="AX250" s="13" t="s">
        <v>76</v>
      </c>
      <c r="AY250" s="197" t="s">
        <v>153</v>
      </c>
    </row>
    <row r="251" s="13" customFormat="1">
      <c r="A251" s="13"/>
      <c r="B251" s="195"/>
      <c r="C251" s="13"/>
      <c r="D251" s="196" t="s">
        <v>201</v>
      </c>
      <c r="E251" s="197" t="s">
        <v>1</v>
      </c>
      <c r="F251" s="198" t="s">
        <v>546</v>
      </c>
      <c r="G251" s="13"/>
      <c r="H251" s="199">
        <v>19.140000000000001</v>
      </c>
      <c r="I251" s="200"/>
      <c r="J251" s="13"/>
      <c r="K251" s="13"/>
      <c r="L251" s="195"/>
      <c r="M251" s="201"/>
      <c r="N251" s="202"/>
      <c r="O251" s="202"/>
      <c r="P251" s="202"/>
      <c r="Q251" s="202"/>
      <c r="R251" s="202"/>
      <c r="S251" s="202"/>
      <c r="T251" s="20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7" t="s">
        <v>201</v>
      </c>
      <c r="AU251" s="197" t="s">
        <v>85</v>
      </c>
      <c r="AV251" s="13" t="s">
        <v>85</v>
      </c>
      <c r="AW251" s="13" t="s">
        <v>32</v>
      </c>
      <c r="AX251" s="13" t="s">
        <v>76</v>
      </c>
      <c r="AY251" s="197" t="s">
        <v>153</v>
      </c>
    </row>
    <row r="252" s="13" customFormat="1">
      <c r="A252" s="13"/>
      <c r="B252" s="195"/>
      <c r="C252" s="13"/>
      <c r="D252" s="196" t="s">
        <v>201</v>
      </c>
      <c r="E252" s="197" t="s">
        <v>1</v>
      </c>
      <c r="F252" s="198" t="s">
        <v>547</v>
      </c>
      <c r="G252" s="13"/>
      <c r="H252" s="199">
        <v>-2.7999999999999998</v>
      </c>
      <c r="I252" s="200"/>
      <c r="J252" s="13"/>
      <c r="K252" s="13"/>
      <c r="L252" s="195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7" t="s">
        <v>201</v>
      </c>
      <c r="AU252" s="197" t="s">
        <v>85</v>
      </c>
      <c r="AV252" s="13" t="s">
        <v>85</v>
      </c>
      <c r="AW252" s="13" t="s">
        <v>32</v>
      </c>
      <c r="AX252" s="13" t="s">
        <v>76</v>
      </c>
      <c r="AY252" s="197" t="s">
        <v>153</v>
      </c>
    </row>
    <row r="253" s="13" customFormat="1">
      <c r="A253" s="13"/>
      <c r="B253" s="195"/>
      <c r="C253" s="13"/>
      <c r="D253" s="196" t="s">
        <v>201</v>
      </c>
      <c r="E253" s="197" t="s">
        <v>1</v>
      </c>
      <c r="F253" s="198" t="s">
        <v>548</v>
      </c>
      <c r="G253" s="13"/>
      <c r="H253" s="199">
        <v>-3.2000000000000002</v>
      </c>
      <c r="I253" s="200"/>
      <c r="J253" s="13"/>
      <c r="K253" s="13"/>
      <c r="L253" s="195"/>
      <c r="M253" s="201"/>
      <c r="N253" s="202"/>
      <c r="O253" s="202"/>
      <c r="P253" s="202"/>
      <c r="Q253" s="202"/>
      <c r="R253" s="202"/>
      <c r="S253" s="202"/>
      <c r="T253" s="20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7" t="s">
        <v>201</v>
      </c>
      <c r="AU253" s="197" t="s">
        <v>85</v>
      </c>
      <c r="AV253" s="13" t="s">
        <v>85</v>
      </c>
      <c r="AW253" s="13" t="s">
        <v>32</v>
      </c>
      <c r="AX253" s="13" t="s">
        <v>76</v>
      </c>
      <c r="AY253" s="197" t="s">
        <v>153</v>
      </c>
    </row>
    <row r="254" s="13" customFormat="1">
      <c r="A254" s="13"/>
      <c r="B254" s="195"/>
      <c r="C254" s="13"/>
      <c r="D254" s="196" t="s">
        <v>201</v>
      </c>
      <c r="E254" s="197" t="s">
        <v>1</v>
      </c>
      <c r="F254" s="198" t="s">
        <v>549</v>
      </c>
      <c r="G254" s="13"/>
      <c r="H254" s="199">
        <v>9</v>
      </c>
      <c r="I254" s="200"/>
      <c r="J254" s="13"/>
      <c r="K254" s="13"/>
      <c r="L254" s="195"/>
      <c r="M254" s="201"/>
      <c r="N254" s="202"/>
      <c r="O254" s="202"/>
      <c r="P254" s="202"/>
      <c r="Q254" s="202"/>
      <c r="R254" s="202"/>
      <c r="S254" s="202"/>
      <c r="T254" s="20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7" t="s">
        <v>201</v>
      </c>
      <c r="AU254" s="197" t="s">
        <v>85</v>
      </c>
      <c r="AV254" s="13" t="s">
        <v>85</v>
      </c>
      <c r="AW254" s="13" t="s">
        <v>32</v>
      </c>
      <c r="AX254" s="13" t="s">
        <v>76</v>
      </c>
      <c r="AY254" s="197" t="s">
        <v>153</v>
      </c>
    </row>
    <row r="255" s="2" customFormat="1" ht="24.15" customHeight="1">
      <c r="A255" s="35"/>
      <c r="B255" s="174"/>
      <c r="C255" s="175" t="s">
        <v>353</v>
      </c>
      <c r="D255" s="175" t="s">
        <v>154</v>
      </c>
      <c r="E255" s="176" t="s">
        <v>550</v>
      </c>
      <c r="F255" s="177" t="s">
        <v>551</v>
      </c>
      <c r="G255" s="178" t="s">
        <v>208</v>
      </c>
      <c r="H255" s="179">
        <v>93.545000000000002</v>
      </c>
      <c r="I255" s="180"/>
      <c r="J255" s="181">
        <f>ROUND(I255*H255,2)</f>
        <v>0</v>
      </c>
      <c r="K255" s="177" t="s">
        <v>173</v>
      </c>
      <c r="L255" s="36"/>
      <c r="M255" s="182" t="s">
        <v>1</v>
      </c>
      <c r="N255" s="183" t="s">
        <v>41</v>
      </c>
      <c r="O255" s="74"/>
      <c r="P255" s="184">
        <f>O255*H255</f>
        <v>0</v>
      </c>
      <c r="Q255" s="184">
        <v>0.079210000000000003</v>
      </c>
      <c r="R255" s="184">
        <f>Q255*H255</f>
        <v>7.4096994500000006</v>
      </c>
      <c r="S255" s="184">
        <v>0</v>
      </c>
      <c r="T255" s="18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6" t="s">
        <v>152</v>
      </c>
      <c r="AT255" s="186" t="s">
        <v>154</v>
      </c>
      <c r="AU255" s="186" t="s">
        <v>85</v>
      </c>
      <c r="AY255" s="16" t="s">
        <v>153</v>
      </c>
      <c r="BE255" s="187">
        <f>IF(N255="základní",J255,0)</f>
        <v>0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6" t="s">
        <v>83</v>
      </c>
      <c r="BK255" s="187">
        <f>ROUND(I255*H255,2)</f>
        <v>0</v>
      </c>
      <c r="BL255" s="16" t="s">
        <v>152</v>
      </c>
      <c r="BM255" s="186" t="s">
        <v>552</v>
      </c>
    </row>
    <row r="256" s="13" customFormat="1">
      <c r="A256" s="13"/>
      <c r="B256" s="195"/>
      <c r="C256" s="13"/>
      <c r="D256" s="196" t="s">
        <v>201</v>
      </c>
      <c r="E256" s="197" t="s">
        <v>1</v>
      </c>
      <c r="F256" s="198" t="s">
        <v>553</v>
      </c>
      <c r="G256" s="13"/>
      <c r="H256" s="199">
        <v>29.315000000000001</v>
      </c>
      <c r="I256" s="200"/>
      <c r="J256" s="13"/>
      <c r="K256" s="13"/>
      <c r="L256" s="195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7" t="s">
        <v>201</v>
      </c>
      <c r="AU256" s="197" t="s">
        <v>85</v>
      </c>
      <c r="AV256" s="13" t="s">
        <v>85</v>
      </c>
      <c r="AW256" s="13" t="s">
        <v>32</v>
      </c>
      <c r="AX256" s="13" t="s">
        <v>76</v>
      </c>
      <c r="AY256" s="197" t="s">
        <v>153</v>
      </c>
    </row>
    <row r="257" s="13" customFormat="1">
      <c r="A257" s="13"/>
      <c r="B257" s="195"/>
      <c r="C257" s="13"/>
      <c r="D257" s="196" t="s">
        <v>201</v>
      </c>
      <c r="E257" s="197" t="s">
        <v>1</v>
      </c>
      <c r="F257" s="198" t="s">
        <v>522</v>
      </c>
      <c r="G257" s="13"/>
      <c r="H257" s="199">
        <v>-1.6000000000000001</v>
      </c>
      <c r="I257" s="200"/>
      <c r="J257" s="13"/>
      <c r="K257" s="13"/>
      <c r="L257" s="195"/>
      <c r="M257" s="201"/>
      <c r="N257" s="202"/>
      <c r="O257" s="202"/>
      <c r="P257" s="202"/>
      <c r="Q257" s="202"/>
      <c r="R257" s="202"/>
      <c r="S257" s="202"/>
      <c r="T257" s="20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7" t="s">
        <v>201</v>
      </c>
      <c r="AU257" s="197" t="s">
        <v>85</v>
      </c>
      <c r="AV257" s="13" t="s">
        <v>85</v>
      </c>
      <c r="AW257" s="13" t="s">
        <v>32</v>
      </c>
      <c r="AX257" s="13" t="s">
        <v>76</v>
      </c>
      <c r="AY257" s="197" t="s">
        <v>153</v>
      </c>
    </row>
    <row r="258" s="13" customFormat="1">
      <c r="A258" s="13"/>
      <c r="B258" s="195"/>
      <c r="C258" s="13"/>
      <c r="D258" s="196" t="s">
        <v>201</v>
      </c>
      <c r="E258" s="197" t="s">
        <v>1</v>
      </c>
      <c r="F258" s="198" t="s">
        <v>554</v>
      </c>
      <c r="G258" s="13"/>
      <c r="H258" s="199">
        <v>-1.3999999999999999</v>
      </c>
      <c r="I258" s="200"/>
      <c r="J258" s="13"/>
      <c r="K258" s="13"/>
      <c r="L258" s="195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7" t="s">
        <v>201</v>
      </c>
      <c r="AU258" s="197" t="s">
        <v>85</v>
      </c>
      <c r="AV258" s="13" t="s">
        <v>85</v>
      </c>
      <c r="AW258" s="13" t="s">
        <v>32</v>
      </c>
      <c r="AX258" s="13" t="s">
        <v>76</v>
      </c>
      <c r="AY258" s="197" t="s">
        <v>153</v>
      </c>
    </row>
    <row r="259" s="13" customFormat="1">
      <c r="A259" s="13"/>
      <c r="B259" s="195"/>
      <c r="C259" s="13"/>
      <c r="D259" s="196" t="s">
        <v>201</v>
      </c>
      <c r="E259" s="197" t="s">
        <v>1</v>
      </c>
      <c r="F259" s="198" t="s">
        <v>555</v>
      </c>
      <c r="G259" s="13"/>
      <c r="H259" s="199">
        <v>75.629999999999995</v>
      </c>
      <c r="I259" s="200"/>
      <c r="J259" s="13"/>
      <c r="K259" s="13"/>
      <c r="L259" s="195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7" t="s">
        <v>201</v>
      </c>
      <c r="AU259" s="197" t="s">
        <v>85</v>
      </c>
      <c r="AV259" s="13" t="s">
        <v>85</v>
      </c>
      <c r="AW259" s="13" t="s">
        <v>32</v>
      </c>
      <c r="AX259" s="13" t="s">
        <v>76</v>
      </c>
      <c r="AY259" s="197" t="s">
        <v>153</v>
      </c>
    </row>
    <row r="260" s="13" customFormat="1">
      <c r="A260" s="13"/>
      <c r="B260" s="195"/>
      <c r="C260" s="13"/>
      <c r="D260" s="196" t="s">
        <v>201</v>
      </c>
      <c r="E260" s="197" t="s">
        <v>1</v>
      </c>
      <c r="F260" s="198" t="s">
        <v>556</v>
      </c>
      <c r="G260" s="13"/>
      <c r="H260" s="199">
        <v>-3.6000000000000001</v>
      </c>
      <c r="I260" s="200"/>
      <c r="J260" s="13"/>
      <c r="K260" s="13"/>
      <c r="L260" s="195"/>
      <c r="M260" s="201"/>
      <c r="N260" s="202"/>
      <c r="O260" s="202"/>
      <c r="P260" s="202"/>
      <c r="Q260" s="202"/>
      <c r="R260" s="202"/>
      <c r="S260" s="202"/>
      <c r="T260" s="20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7" t="s">
        <v>201</v>
      </c>
      <c r="AU260" s="197" t="s">
        <v>85</v>
      </c>
      <c r="AV260" s="13" t="s">
        <v>85</v>
      </c>
      <c r="AW260" s="13" t="s">
        <v>32</v>
      </c>
      <c r="AX260" s="13" t="s">
        <v>76</v>
      </c>
      <c r="AY260" s="197" t="s">
        <v>153</v>
      </c>
    </row>
    <row r="261" s="13" customFormat="1">
      <c r="A261" s="13"/>
      <c r="B261" s="195"/>
      <c r="C261" s="13"/>
      <c r="D261" s="196" t="s">
        <v>201</v>
      </c>
      <c r="E261" s="197" t="s">
        <v>1</v>
      </c>
      <c r="F261" s="198" t="s">
        <v>557</v>
      </c>
      <c r="G261" s="13"/>
      <c r="H261" s="199">
        <v>-4.7999999999999998</v>
      </c>
      <c r="I261" s="200"/>
      <c r="J261" s="13"/>
      <c r="K261" s="13"/>
      <c r="L261" s="195"/>
      <c r="M261" s="201"/>
      <c r="N261" s="202"/>
      <c r="O261" s="202"/>
      <c r="P261" s="202"/>
      <c r="Q261" s="202"/>
      <c r="R261" s="202"/>
      <c r="S261" s="202"/>
      <c r="T261" s="20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7" t="s">
        <v>201</v>
      </c>
      <c r="AU261" s="197" t="s">
        <v>85</v>
      </c>
      <c r="AV261" s="13" t="s">
        <v>85</v>
      </c>
      <c r="AW261" s="13" t="s">
        <v>32</v>
      </c>
      <c r="AX261" s="13" t="s">
        <v>76</v>
      </c>
      <c r="AY261" s="197" t="s">
        <v>153</v>
      </c>
    </row>
    <row r="262" s="2" customFormat="1" ht="24.15" customHeight="1">
      <c r="A262" s="35"/>
      <c r="B262" s="174"/>
      <c r="C262" s="175" t="s">
        <v>357</v>
      </c>
      <c r="D262" s="175" t="s">
        <v>154</v>
      </c>
      <c r="E262" s="176" t="s">
        <v>558</v>
      </c>
      <c r="F262" s="177" t="s">
        <v>559</v>
      </c>
      <c r="G262" s="178" t="s">
        <v>322</v>
      </c>
      <c r="H262" s="179">
        <v>73.5</v>
      </c>
      <c r="I262" s="180"/>
      <c r="J262" s="181">
        <f>ROUND(I262*H262,2)</f>
        <v>0</v>
      </c>
      <c r="K262" s="177" t="s">
        <v>173</v>
      </c>
      <c r="L262" s="36"/>
      <c r="M262" s="182" t="s">
        <v>1</v>
      </c>
      <c r="N262" s="183" t="s">
        <v>41</v>
      </c>
      <c r="O262" s="74"/>
      <c r="P262" s="184">
        <f>O262*H262</f>
        <v>0</v>
      </c>
      <c r="Q262" s="184">
        <v>0.00012999999999999999</v>
      </c>
      <c r="R262" s="184">
        <f>Q262*H262</f>
        <v>0.0095549999999999993</v>
      </c>
      <c r="S262" s="184">
        <v>0</v>
      </c>
      <c r="T262" s="18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6" t="s">
        <v>152</v>
      </c>
      <c r="AT262" s="186" t="s">
        <v>154</v>
      </c>
      <c r="AU262" s="186" t="s">
        <v>85</v>
      </c>
      <c r="AY262" s="16" t="s">
        <v>153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6" t="s">
        <v>83</v>
      </c>
      <c r="BK262" s="187">
        <f>ROUND(I262*H262,2)</f>
        <v>0</v>
      </c>
      <c r="BL262" s="16" t="s">
        <v>152</v>
      </c>
      <c r="BM262" s="186" t="s">
        <v>560</v>
      </c>
    </row>
    <row r="263" s="13" customFormat="1">
      <c r="A263" s="13"/>
      <c r="B263" s="195"/>
      <c r="C263" s="13"/>
      <c r="D263" s="196" t="s">
        <v>201</v>
      </c>
      <c r="E263" s="197" t="s">
        <v>1</v>
      </c>
      <c r="F263" s="198" t="s">
        <v>561</v>
      </c>
      <c r="G263" s="13"/>
      <c r="H263" s="199">
        <v>49.5</v>
      </c>
      <c r="I263" s="200"/>
      <c r="J263" s="13"/>
      <c r="K263" s="13"/>
      <c r="L263" s="195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201</v>
      </c>
      <c r="AU263" s="197" t="s">
        <v>85</v>
      </c>
      <c r="AV263" s="13" t="s">
        <v>85</v>
      </c>
      <c r="AW263" s="13" t="s">
        <v>32</v>
      </c>
      <c r="AX263" s="13" t="s">
        <v>76</v>
      </c>
      <c r="AY263" s="197" t="s">
        <v>153</v>
      </c>
    </row>
    <row r="264" s="13" customFormat="1">
      <c r="A264" s="13"/>
      <c r="B264" s="195"/>
      <c r="C264" s="13"/>
      <c r="D264" s="196" t="s">
        <v>201</v>
      </c>
      <c r="E264" s="197" t="s">
        <v>1</v>
      </c>
      <c r="F264" s="198" t="s">
        <v>562</v>
      </c>
      <c r="G264" s="13"/>
      <c r="H264" s="199">
        <v>24</v>
      </c>
      <c r="I264" s="200"/>
      <c r="J264" s="13"/>
      <c r="K264" s="13"/>
      <c r="L264" s="195"/>
      <c r="M264" s="201"/>
      <c r="N264" s="202"/>
      <c r="O264" s="202"/>
      <c r="P264" s="202"/>
      <c r="Q264" s="202"/>
      <c r="R264" s="202"/>
      <c r="S264" s="202"/>
      <c r="T264" s="20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7" t="s">
        <v>201</v>
      </c>
      <c r="AU264" s="197" t="s">
        <v>85</v>
      </c>
      <c r="AV264" s="13" t="s">
        <v>85</v>
      </c>
      <c r="AW264" s="13" t="s">
        <v>32</v>
      </c>
      <c r="AX264" s="13" t="s">
        <v>76</v>
      </c>
      <c r="AY264" s="197" t="s">
        <v>153</v>
      </c>
    </row>
    <row r="265" s="12" customFormat="1" ht="22.8" customHeight="1">
      <c r="A265" s="12"/>
      <c r="B265" s="163"/>
      <c r="C265" s="12"/>
      <c r="D265" s="164" t="s">
        <v>75</v>
      </c>
      <c r="E265" s="188" t="s">
        <v>152</v>
      </c>
      <c r="F265" s="188" t="s">
        <v>563</v>
      </c>
      <c r="G265" s="12"/>
      <c r="H265" s="12"/>
      <c r="I265" s="166"/>
      <c r="J265" s="189">
        <f>BK265</f>
        <v>0</v>
      </c>
      <c r="K265" s="12"/>
      <c r="L265" s="163"/>
      <c r="M265" s="168"/>
      <c r="N265" s="169"/>
      <c r="O265" s="169"/>
      <c r="P265" s="170">
        <f>SUM(P266:P278)</f>
        <v>0</v>
      </c>
      <c r="Q265" s="169"/>
      <c r="R265" s="170">
        <f>SUM(R266:R278)</f>
        <v>16.41445702</v>
      </c>
      <c r="S265" s="169"/>
      <c r="T265" s="171">
        <f>SUM(T266:T278)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64" t="s">
        <v>83</v>
      </c>
      <c r="AT265" s="172" t="s">
        <v>75</v>
      </c>
      <c r="AU265" s="172" t="s">
        <v>83</v>
      </c>
      <c r="AY265" s="164" t="s">
        <v>153</v>
      </c>
      <c r="BK265" s="173">
        <f>SUM(BK266:BK278)</f>
        <v>0</v>
      </c>
    </row>
    <row r="266" s="2" customFormat="1" ht="33" customHeight="1">
      <c r="A266" s="35"/>
      <c r="B266" s="174"/>
      <c r="C266" s="175" t="s">
        <v>361</v>
      </c>
      <c r="D266" s="175" t="s">
        <v>154</v>
      </c>
      <c r="E266" s="176" t="s">
        <v>564</v>
      </c>
      <c r="F266" s="177" t="s">
        <v>565</v>
      </c>
      <c r="G266" s="178" t="s">
        <v>322</v>
      </c>
      <c r="H266" s="179">
        <v>51.659999999999997</v>
      </c>
      <c r="I266" s="180"/>
      <c r="J266" s="181">
        <f>ROUND(I266*H266,2)</f>
        <v>0</v>
      </c>
      <c r="K266" s="177" t="s">
        <v>173</v>
      </c>
      <c r="L266" s="36"/>
      <c r="M266" s="182" t="s">
        <v>1</v>
      </c>
      <c r="N266" s="183" t="s">
        <v>41</v>
      </c>
      <c r="O266" s="74"/>
      <c r="P266" s="184">
        <f>O266*H266</f>
        <v>0</v>
      </c>
      <c r="Q266" s="184">
        <v>0.018280000000000001</v>
      </c>
      <c r="R266" s="184">
        <f>Q266*H266</f>
        <v>0.94434479999999998</v>
      </c>
      <c r="S266" s="184">
        <v>0</v>
      </c>
      <c r="T266" s="18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6" t="s">
        <v>152</v>
      </c>
      <c r="AT266" s="186" t="s">
        <v>154</v>
      </c>
      <c r="AU266" s="186" t="s">
        <v>85</v>
      </c>
      <c r="AY266" s="16" t="s">
        <v>153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6" t="s">
        <v>83</v>
      </c>
      <c r="BK266" s="187">
        <f>ROUND(I266*H266,2)</f>
        <v>0</v>
      </c>
      <c r="BL266" s="16" t="s">
        <v>152</v>
      </c>
      <c r="BM266" s="186" t="s">
        <v>566</v>
      </c>
    </row>
    <row r="267" s="13" customFormat="1">
      <c r="A267" s="13"/>
      <c r="B267" s="195"/>
      <c r="C267" s="13"/>
      <c r="D267" s="196" t="s">
        <v>201</v>
      </c>
      <c r="E267" s="197" t="s">
        <v>1</v>
      </c>
      <c r="F267" s="198" t="s">
        <v>567</v>
      </c>
      <c r="G267" s="13"/>
      <c r="H267" s="199">
        <v>51.659999999999997</v>
      </c>
      <c r="I267" s="200"/>
      <c r="J267" s="13"/>
      <c r="K267" s="13"/>
      <c r="L267" s="195"/>
      <c r="M267" s="201"/>
      <c r="N267" s="202"/>
      <c r="O267" s="202"/>
      <c r="P267" s="202"/>
      <c r="Q267" s="202"/>
      <c r="R267" s="202"/>
      <c r="S267" s="202"/>
      <c r="T267" s="20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7" t="s">
        <v>201</v>
      </c>
      <c r="AU267" s="197" t="s">
        <v>85</v>
      </c>
      <c r="AV267" s="13" t="s">
        <v>85</v>
      </c>
      <c r="AW267" s="13" t="s">
        <v>32</v>
      </c>
      <c r="AX267" s="13" t="s">
        <v>83</v>
      </c>
      <c r="AY267" s="197" t="s">
        <v>153</v>
      </c>
    </row>
    <row r="268" s="2" customFormat="1" ht="16.5" customHeight="1">
      <c r="A268" s="35"/>
      <c r="B268" s="174"/>
      <c r="C268" s="175" t="s">
        <v>568</v>
      </c>
      <c r="D268" s="175" t="s">
        <v>154</v>
      </c>
      <c r="E268" s="176" t="s">
        <v>569</v>
      </c>
      <c r="F268" s="177" t="s">
        <v>570</v>
      </c>
      <c r="G268" s="178" t="s">
        <v>199</v>
      </c>
      <c r="H268" s="179">
        <v>5.7969999999999997</v>
      </c>
      <c r="I268" s="180"/>
      <c r="J268" s="181">
        <f>ROUND(I268*H268,2)</f>
        <v>0</v>
      </c>
      <c r="K268" s="177" t="s">
        <v>173</v>
      </c>
      <c r="L268" s="36"/>
      <c r="M268" s="182" t="s">
        <v>1</v>
      </c>
      <c r="N268" s="183" t="s">
        <v>41</v>
      </c>
      <c r="O268" s="74"/>
      <c r="P268" s="184">
        <f>O268*H268</f>
        <v>0</v>
      </c>
      <c r="Q268" s="184">
        <v>2.5019800000000001</v>
      </c>
      <c r="R268" s="184">
        <f>Q268*H268</f>
        <v>14.50397806</v>
      </c>
      <c r="S268" s="184">
        <v>0</v>
      </c>
      <c r="T268" s="18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6" t="s">
        <v>152</v>
      </c>
      <c r="AT268" s="186" t="s">
        <v>154</v>
      </c>
      <c r="AU268" s="186" t="s">
        <v>85</v>
      </c>
      <c r="AY268" s="16" t="s">
        <v>153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6" t="s">
        <v>83</v>
      </c>
      <c r="BK268" s="187">
        <f>ROUND(I268*H268,2)</f>
        <v>0</v>
      </c>
      <c r="BL268" s="16" t="s">
        <v>152</v>
      </c>
      <c r="BM268" s="186" t="s">
        <v>571</v>
      </c>
    </row>
    <row r="269" s="13" customFormat="1">
      <c r="A269" s="13"/>
      <c r="B269" s="195"/>
      <c r="C269" s="13"/>
      <c r="D269" s="196" t="s">
        <v>201</v>
      </c>
      <c r="E269" s="197" t="s">
        <v>1</v>
      </c>
      <c r="F269" s="198" t="s">
        <v>572</v>
      </c>
      <c r="G269" s="13"/>
      <c r="H269" s="199">
        <v>4.0049999999999999</v>
      </c>
      <c r="I269" s="200"/>
      <c r="J269" s="13"/>
      <c r="K269" s="13"/>
      <c r="L269" s="195"/>
      <c r="M269" s="201"/>
      <c r="N269" s="202"/>
      <c r="O269" s="202"/>
      <c r="P269" s="202"/>
      <c r="Q269" s="202"/>
      <c r="R269" s="202"/>
      <c r="S269" s="202"/>
      <c r="T269" s="20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7" t="s">
        <v>201</v>
      </c>
      <c r="AU269" s="197" t="s">
        <v>85</v>
      </c>
      <c r="AV269" s="13" t="s">
        <v>85</v>
      </c>
      <c r="AW269" s="13" t="s">
        <v>32</v>
      </c>
      <c r="AX269" s="13" t="s">
        <v>76</v>
      </c>
      <c r="AY269" s="197" t="s">
        <v>153</v>
      </c>
    </row>
    <row r="270" s="13" customFormat="1">
      <c r="A270" s="13"/>
      <c r="B270" s="195"/>
      <c r="C270" s="13"/>
      <c r="D270" s="196" t="s">
        <v>201</v>
      </c>
      <c r="E270" s="197" t="s">
        <v>1</v>
      </c>
      <c r="F270" s="198" t="s">
        <v>573</v>
      </c>
      <c r="G270" s="13"/>
      <c r="H270" s="199">
        <v>1.0469999999999999</v>
      </c>
      <c r="I270" s="200"/>
      <c r="J270" s="13"/>
      <c r="K270" s="13"/>
      <c r="L270" s="195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201</v>
      </c>
      <c r="AU270" s="197" t="s">
        <v>85</v>
      </c>
      <c r="AV270" s="13" t="s">
        <v>85</v>
      </c>
      <c r="AW270" s="13" t="s">
        <v>32</v>
      </c>
      <c r="AX270" s="13" t="s">
        <v>76</v>
      </c>
      <c r="AY270" s="197" t="s">
        <v>153</v>
      </c>
    </row>
    <row r="271" s="13" customFormat="1">
      <c r="A271" s="13"/>
      <c r="B271" s="195"/>
      <c r="C271" s="13"/>
      <c r="D271" s="196" t="s">
        <v>201</v>
      </c>
      <c r="E271" s="197" t="s">
        <v>1</v>
      </c>
      <c r="F271" s="198" t="s">
        <v>574</v>
      </c>
      <c r="G271" s="13"/>
      <c r="H271" s="199">
        <v>0.745</v>
      </c>
      <c r="I271" s="200"/>
      <c r="J271" s="13"/>
      <c r="K271" s="13"/>
      <c r="L271" s="195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7" t="s">
        <v>201</v>
      </c>
      <c r="AU271" s="197" t="s">
        <v>85</v>
      </c>
      <c r="AV271" s="13" t="s">
        <v>85</v>
      </c>
      <c r="AW271" s="13" t="s">
        <v>32</v>
      </c>
      <c r="AX271" s="13" t="s">
        <v>76</v>
      </c>
      <c r="AY271" s="197" t="s">
        <v>153</v>
      </c>
    </row>
    <row r="272" s="2" customFormat="1" ht="16.5" customHeight="1">
      <c r="A272" s="35"/>
      <c r="B272" s="174"/>
      <c r="C272" s="175" t="s">
        <v>575</v>
      </c>
      <c r="D272" s="175" t="s">
        <v>154</v>
      </c>
      <c r="E272" s="176" t="s">
        <v>576</v>
      </c>
      <c r="F272" s="177" t="s">
        <v>577</v>
      </c>
      <c r="G272" s="178" t="s">
        <v>208</v>
      </c>
      <c r="H272" s="179">
        <v>40.505000000000003</v>
      </c>
      <c r="I272" s="180"/>
      <c r="J272" s="181">
        <f>ROUND(I272*H272,2)</f>
        <v>0</v>
      </c>
      <c r="K272" s="177" t="s">
        <v>173</v>
      </c>
      <c r="L272" s="36"/>
      <c r="M272" s="182" t="s">
        <v>1</v>
      </c>
      <c r="N272" s="183" t="s">
        <v>41</v>
      </c>
      <c r="O272" s="74"/>
      <c r="P272" s="184">
        <f>O272*H272</f>
        <v>0</v>
      </c>
      <c r="Q272" s="184">
        <v>0.0057600000000000004</v>
      </c>
      <c r="R272" s="184">
        <f>Q272*H272</f>
        <v>0.23330880000000004</v>
      </c>
      <c r="S272" s="184">
        <v>0</v>
      </c>
      <c r="T272" s="18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6" t="s">
        <v>152</v>
      </c>
      <c r="AT272" s="186" t="s">
        <v>154</v>
      </c>
      <c r="AU272" s="186" t="s">
        <v>85</v>
      </c>
      <c r="AY272" s="16" t="s">
        <v>153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6" t="s">
        <v>83</v>
      </c>
      <c r="BK272" s="187">
        <f>ROUND(I272*H272,2)</f>
        <v>0</v>
      </c>
      <c r="BL272" s="16" t="s">
        <v>152</v>
      </c>
      <c r="BM272" s="186" t="s">
        <v>578</v>
      </c>
    </row>
    <row r="273" s="13" customFormat="1">
      <c r="A273" s="13"/>
      <c r="B273" s="195"/>
      <c r="C273" s="13"/>
      <c r="D273" s="196" t="s">
        <v>201</v>
      </c>
      <c r="E273" s="197" t="s">
        <v>1</v>
      </c>
      <c r="F273" s="198" t="s">
        <v>579</v>
      </c>
      <c r="G273" s="13"/>
      <c r="H273" s="199">
        <v>12.115</v>
      </c>
      <c r="I273" s="200"/>
      <c r="J273" s="13"/>
      <c r="K273" s="13"/>
      <c r="L273" s="195"/>
      <c r="M273" s="201"/>
      <c r="N273" s="202"/>
      <c r="O273" s="202"/>
      <c r="P273" s="202"/>
      <c r="Q273" s="202"/>
      <c r="R273" s="202"/>
      <c r="S273" s="202"/>
      <c r="T273" s="20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7" t="s">
        <v>201</v>
      </c>
      <c r="AU273" s="197" t="s">
        <v>85</v>
      </c>
      <c r="AV273" s="13" t="s">
        <v>85</v>
      </c>
      <c r="AW273" s="13" t="s">
        <v>32</v>
      </c>
      <c r="AX273" s="13" t="s">
        <v>76</v>
      </c>
      <c r="AY273" s="197" t="s">
        <v>153</v>
      </c>
    </row>
    <row r="274" s="13" customFormat="1">
      <c r="A274" s="13"/>
      <c r="B274" s="195"/>
      <c r="C274" s="13"/>
      <c r="D274" s="196" t="s">
        <v>201</v>
      </c>
      <c r="E274" s="197" t="s">
        <v>1</v>
      </c>
      <c r="F274" s="198" t="s">
        <v>580</v>
      </c>
      <c r="G274" s="13"/>
      <c r="H274" s="199">
        <v>20.940000000000001</v>
      </c>
      <c r="I274" s="200"/>
      <c r="J274" s="13"/>
      <c r="K274" s="13"/>
      <c r="L274" s="195"/>
      <c r="M274" s="201"/>
      <c r="N274" s="202"/>
      <c r="O274" s="202"/>
      <c r="P274" s="202"/>
      <c r="Q274" s="202"/>
      <c r="R274" s="202"/>
      <c r="S274" s="202"/>
      <c r="T274" s="20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7" t="s">
        <v>201</v>
      </c>
      <c r="AU274" s="197" t="s">
        <v>85</v>
      </c>
      <c r="AV274" s="13" t="s">
        <v>85</v>
      </c>
      <c r="AW274" s="13" t="s">
        <v>32</v>
      </c>
      <c r="AX274" s="13" t="s">
        <v>76</v>
      </c>
      <c r="AY274" s="197" t="s">
        <v>153</v>
      </c>
    </row>
    <row r="275" s="13" customFormat="1">
      <c r="A275" s="13"/>
      <c r="B275" s="195"/>
      <c r="C275" s="13"/>
      <c r="D275" s="196" t="s">
        <v>201</v>
      </c>
      <c r="E275" s="197" t="s">
        <v>1</v>
      </c>
      <c r="F275" s="198" t="s">
        <v>581</v>
      </c>
      <c r="G275" s="13"/>
      <c r="H275" s="199">
        <v>7.4500000000000002</v>
      </c>
      <c r="I275" s="200"/>
      <c r="J275" s="13"/>
      <c r="K275" s="13"/>
      <c r="L275" s="195"/>
      <c r="M275" s="201"/>
      <c r="N275" s="202"/>
      <c r="O275" s="202"/>
      <c r="P275" s="202"/>
      <c r="Q275" s="202"/>
      <c r="R275" s="202"/>
      <c r="S275" s="202"/>
      <c r="T275" s="20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7" t="s">
        <v>201</v>
      </c>
      <c r="AU275" s="197" t="s">
        <v>85</v>
      </c>
      <c r="AV275" s="13" t="s">
        <v>85</v>
      </c>
      <c r="AW275" s="13" t="s">
        <v>32</v>
      </c>
      <c r="AX275" s="13" t="s">
        <v>76</v>
      </c>
      <c r="AY275" s="197" t="s">
        <v>153</v>
      </c>
    </row>
    <row r="276" s="2" customFormat="1" ht="16.5" customHeight="1">
      <c r="A276" s="35"/>
      <c r="B276" s="174"/>
      <c r="C276" s="175" t="s">
        <v>582</v>
      </c>
      <c r="D276" s="175" t="s">
        <v>154</v>
      </c>
      <c r="E276" s="176" t="s">
        <v>583</v>
      </c>
      <c r="F276" s="177" t="s">
        <v>584</v>
      </c>
      <c r="G276" s="178" t="s">
        <v>208</v>
      </c>
      <c r="H276" s="179">
        <v>40.505000000000003</v>
      </c>
      <c r="I276" s="180"/>
      <c r="J276" s="181">
        <f>ROUND(I276*H276,2)</f>
        <v>0</v>
      </c>
      <c r="K276" s="177" t="s">
        <v>173</v>
      </c>
      <c r="L276" s="36"/>
      <c r="M276" s="182" t="s">
        <v>1</v>
      </c>
      <c r="N276" s="183" t="s">
        <v>41</v>
      </c>
      <c r="O276" s="74"/>
      <c r="P276" s="184">
        <f>O276*H276</f>
        <v>0</v>
      </c>
      <c r="Q276" s="184">
        <v>0</v>
      </c>
      <c r="R276" s="184">
        <f>Q276*H276</f>
        <v>0</v>
      </c>
      <c r="S276" s="184">
        <v>0</v>
      </c>
      <c r="T276" s="18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6" t="s">
        <v>152</v>
      </c>
      <c r="AT276" s="186" t="s">
        <v>154</v>
      </c>
      <c r="AU276" s="186" t="s">
        <v>85</v>
      </c>
      <c r="AY276" s="16" t="s">
        <v>153</v>
      </c>
      <c r="BE276" s="187">
        <f>IF(N276="základní",J276,0)</f>
        <v>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16" t="s">
        <v>83</v>
      </c>
      <c r="BK276" s="187">
        <f>ROUND(I276*H276,2)</f>
        <v>0</v>
      </c>
      <c r="BL276" s="16" t="s">
        <v>152</v>
      </c>
      <c r="BM276" s="186" t="s">
        <v>585</v>
      </c>
    </row>
    <row r="277" s="2" customFormat="1" ht="24.15" customHeight="1">
      <c r="A277" s="35"/>
      <c r="B277" s="174"/>
      <c r="C277" s="175" t="s">
        <v>586</v>
      </c>
      <c r="D277" s="175" t="s">
        <v>154</v>
      </c>
      <c r="E277" s="176" t="s">
        <v>587</v>
      </c>
      <c r="F277" s="177" t="s">
        <v>588</v>
      </c>
      <c r="G277" s="178" t="s">
        <v>248</v>
      </c>
      <c r="H277" s="179">
        <v>0.69599999999999995</v>
      </c>
      <c r="I277" s="180"/>
      <c r="J277" s="181">
        <f>ROUND(I277*H277,2)</f>
        <v>0</v>
      </c>
      <c r="K277" s="177" t="s">
        <v>173</v>
      </c>
      <c r="L277" s="36"/>
      <c r="M277" s="182" t="s">
        <v>1</v>
      </c>
      <c r="N277" s="183" t="s">
        <v>41</v>
      </c>
      <c r="O277" s="74"/>
      <c r="P277" s="184">
        <f>O277*H277</f>
        <v>0</v>
      </c>
      <c r="Q277" s="184">
        <v>1.05291</v>
      </c>
      <c r="R277" s="184">
        <f>Q277*H277</f>
        <v>0.73282535999999998</v>
      </c>
      <c r="S277" s="184">
        <v>0</v>
      </c>
      <c r="T277" s="18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6" t="s">
        <v>152</v>
      </c>
      <c r="AT277" s="186" t="s">
        <v>154</v>
      </c>
      <c r="AU277" s="186" t="s">
        <v>85</v>
      </c>
      <c r="AY277" s="16" t="s">
        <v>153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6" t="s">
        <v>83</v>
      </c>
      <c r="BK277" s="187">
        <f>ROUND(I277*H277,2)</f>
        <v>0</v>
      </c>
      <c r="BL277" s="16" t="s">
        <v>152</v>
      </c>
      <c r="BM277" s="186" t="s">
        <v>589</v>
      </c>
    </row>
    <row r="278" s="13" customFormat="1">
      <c r="A278" s="13"/>
      <c r="B278" s="195"/>
      <c r="C278" s="13"/>
      <c r="D278" s="196" t="s">
        <v>201</v>
      </c>
      <c r="E278" s="197" t="s">
        <v>1</v>
      </c>
      <c r="F278" s="198" t="s">
        <v>590</v>
      </c>
      <c r="G278" s="13"/>
      <c r="H278" s="199">
        <v>0.69599999999999995</v>
      </c>
      <c r="I278" s="200"/>
      <c r="J278" s="13"/>
      <c r="K278" s="13"/>
      <c r="L278" s="195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7" t="s">
        <v>201</v>
      </c>
      <c r="AU278" s="197" t="s">
        <v>85</v>
      </c>
      <c r="AV278" s="13" t="s">
        <v>85</v>
      </c>
      <c r="AW278" s="13" t="s">
        <v>32</v>
      </c>
      <c r="AX278" s="13" t="s">
        <v>83</v>
      </c>
      <c r="AY278" s="197" t="s">
        <v>153</v>
      </c>
    </row>
    <row r="279" s="12" customFormat="1" ht="22.8" customHeight="1">
      <c r="A279" s="12"/>
      <c r="B279" s="163"/>
      <c r="C279" s="12"/>
      <c r="D279" s="164" t="s">
        <v>75</v>
      </c>
      <c r="E279" s="188" t="s">
        <v>166</v>
      </c>
      <c r="F279" s="188" t="s">
        <v>591</v>
      </c>
      <c r="G279" s="12"/>
      <c r="H279" s="12"/>
      <c r="I279" s="166"/>
      <c r="J279" s="189">
        <f>BK279</f>
        <v>0</v>
      </c>
      <c r="K279" s="12"/>
      <c r="L279" s="163"/>
      <c r="M279" s="168"/>
      <c r="N279" s="169"/>
      <c r="O279" s="169"/>
      <c r="P279" s="170">
        <f>SUM(P280:P301)</f>
        <v>0</v>
      </c>
      <c r="Q279" s="169"/>
      <c r="R279" s="170">
        <f>SUM(R280:R301)</f>
        <v>26.261540700000001</v>
      </c>
      <c r="S279" s="169"/>
      <c r="T279" s="171">
        <f>SUM(T280:T301)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64" t="s">
        <v>83</v>
      </c>
      <c r="AT279" s="172" t="s">
        <v>75</v>
      </c>
      <c r="AU279" s="172" t="s">
        <v>83</v>
      </c>
      <c r="AY279" s="164" t="s">
        <v>153</v>
      </c>
      <c r="BK279" s="173">
        <f>SUM(BK280:BK301)</f>
        <v>0</v>
      </c>
    </row>
    <row r="280" s="2" customFormat="1" ht="24.15" customHeight="1">
      <c r="A280" s="35"/>
      <c r="B280" s="174"/>
      <c r="C280" s="175" t="s">
        <v>592</v>
      </c>
      <c r="D280" s="175" t="s">
        <v>154</v>
      </c>
      <c r="E280" s="176" t="s">
        <v>593</v>
      </c>
      <c r="F280" s="177" t="s">
        <v>594</v>
      </c>
      <c r="G280" s="178" t="s">
        <v>208</v>
      </c>
      <c r="H280" s="179">
        <v>96.584999999999994</v>
      </c>
      <c r="I280" s="180"/>
      <c r="J280" s="181">
        <f>ROUND(I280*H280,2)</f>
        <v>0</v>
      </c>
      <c r="K280" s="177" t="s">
        <v>173</v>
      </c>
      <c r="L280" s="36"/>
      <c r="M280" s="182" t="s">
        <v>1</v>
      </c>
      <c r="N280" s="183" t="s">
        <v>41</v>
      </c>
      <c r="O280" s="74"/>
      <c r="P280" s="184">
        <f>O280*H280</f>
        <v>0</v>
      </c>
      <c r="Q280" s="184">
        <v>0</v>
      </c>
      <c r="R280" s="184">
        <f>Q280*H280</f>
        <v>0</v>
      </c>
      <c r="S280" s="184">
        <v>0</v>
      </c>
      <c r="T280" s="18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6" t="s">
        <v>152</v>
      </c>
      <c r="AT280" s="186" t="s">
        <v>154</v>
      </c>
      <c r="AU280" s="186" t="s">
        <v>85</v>
      </c>
      <c r="AY280" s="16" t="s">
        <v>153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6" t="s">
        <v>83</v>
      </c>
      <c r="BK280" s="187">
        <f>ROUND(I280*H280,2)</f>
        <v>0</v>
      </c>
      <c r="BL280" s="16" t="s">
        <v>152</v>
      </c>
      <c r="BM280" s="186" t="s">
        <v>595</v>
      </c>
    </row>
    <row r="281" s="13" customFormat="1">
      <c r="A281" s="13"/>
      <c r="B281" s="195"/>
      <c r="C281" s="13"/>
      <c r="D281" s="196" t="s">
        <v>201</v>
      </c>
      <c r="E281" s="197" t="s">
        <v>1</v>
      </c>
      <c r="F281" s="198" t="s">
        <v>434</v>
      </c>
      <c r="G281" s="13"/>
      <c r="H281" s="199">
        <v>24.355</v>
      </c>
      <c r="I281" s="200"/>
      <c r="J281" s="13"/>
      <c r="K281" s="13"/>
      <c r="L281" s="195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7" t="s">
        <v>201</v>
      </c>
      <c r="AU281" s="197" t="s">
        <v>85</v>
      </c>
      <c r="AV281" s="13" t="s">
        <v>85</v>
      </c>
      <c r="AW281" s="13" t="s">
        <v>32</v>
      </c>
      <c r="AX281" s="13" t="s">
        <v>76</v>
      </c>
      <c r="AY281" s="197" t="s">
        <v>153</v>
      </c>
    </row>
    <row r="282" s="13" customFormat="1">
      <c r="A282" s="13"/>
      <c r="B282" s="195"/>
      <c r="C282" s="13"/>
      <c r="D282" s="196" t="s">
        <v>201</v>
      </c>
      <c r="E282" s="197" t="s">
        <v>1</v>
      </c>
      <c r="F282" s="198" t="s">
        <v>435</v>
      </c>
      <c r="G282" s="13"/>
      <c r="H282" s="199">
        <v>15.41</v>
      </c>
      <c r="I282" s="200"/>
      <c r="J282" s="13"/>
      <c r="K282" s="13"/>
      <c r="L282" s="195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7" t="s">
        <v>201</v>
      </c>
      <c r="AU282" s="197" t="s">
        <v>85</v>
      </c>
      <c r="AV282" s="13" t="s">
        <v>85</v>
      </c>
      <c r="AW282" s="13" t="s">
        <v>32</v>
      </c>
      <c r="AX282" s="13" t="s">
        <v>76</v>
      </c>
      <c r="AY282" s="197" t="s">
        <v>153</v>
      </c>
    </row>
    <row r="283" s="13" customFormat="1">
      <c r="A283" s="13"/>
      <c r="B283" s="195"/>
      <c r="C283" s="13"/>
      <c r="D283" s="196" t="s">
        <v>201</v>
      </c>
      <c r="E283" s="197" t="s">
        <v>1</v>
      </c>
      <c r="F283" s="198" t="s">
        <v>436</v>
      </c>
      <c r="G283" s="13"/>
      <c r="H283" s="199">
        <v>7.0499999999999998</v>
      </c>
      <c r="I283" s="200"/>
      <c r="J283" s="13"/>
      <c r="K283" s="13"/>
      <c r="L283" s="195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7" t="s">
        <v>201</v>
      </c>
      <c r="AU283" s="197" t="s">
        <v>85</v>
      </c>
      <c r="AV283" s="13" t="s">
        <v>85</v>
      </c>
      <c r="AW283" s="13" t="s">
        <v>32</v>
      </c>
      <c r="AX283" s="13" t="s">
        <v>76</v>
      </c>
      <c r="AY283" s="197" t="s">
        <v>153</v>
      </c>
    </row>
    <row r="284" s="13" customFormat="1">
      <c r="A284" s="13"/>
      <c r="B284" s="195"/>
      <c r="C284" s="13"/>
      <c r="D284" s="196" t="s">
        <v>201</v>
      </c>
      <c r="E284" s="197" t="s">
        <v>1</v>
      </c>
      <c r="F284" s="198" t="s">
        <v>437</v>
      </c>
      <c r="G284" s="13"/>
      <c r="H284" s="199">
        <v>49.770000000000003</v>
      </c>
      <c r="I284" s="200"/>
      <c r="J284" s="13"/>
      <c r="K284" s="13"/>
      <c r="L284" s="195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7" t="s">
        <v>201</v>
      </c>
      <c r="AU284" s="197" t="s">
        <v>85</v>
      </c>
      <c r="AV284" s="13" t="s">
        <v>85</v>
      </c>
      <c r="AW284" s="13" t="s">
        <v>32</v>
      </c>
      <c r="AX284" s="13" t="s">
        <v>76</v>
      </c>
      <c r="AY284" s="197" t="s">
        <v>153</v>
      </c>
    </row>
    <row r="285" s="2" customFormat="1" ht="24.15" customHeight="1">
      <c r="A285" s="35"/>
      <c r="B285" s="174"/>
      <c r="C285" s="175" t="s">
        <v>596</v>
      </c>
      <c r="D285" s="175" t="s">
        <v>154</v>
      </c>
      <c r="E285" s="176" t="s">
        <v>597</v>
      </c>
      <c r="F285" s="177" t="s">
        <v>598</v>
      </c>
      <c r="G285" s="178" t="s">
        <v>208</v>
      </c>
      <c r="H285" s="179">
        <v>116.595</v>
      </c>
      <c r="I285" s="180"/>
      <c r="J285" s="181">
        <f>ROUND(I285*H285,2)</f>
        <v>0</v>
      </c>
      <c r="K285" s="177" t="s">
        <v>173</v>
      </c>
      <c r="L285" s="36"/>
      <c r="M285" s="182" t="s">
        <v>1</v>
      </c>
      <c r="N285" s="183" t="s">
        <v>41</v>
      </c>
      <c r="O285" s="74"/>
      <c r="P285" s="184">
        <f>O285*H285</f>
        <v>0</v>
      </c>
      <c r="Q285" s="184">
        <v>0</v>
      </c>
      <c r="R285" s="184">
        <f>Q285*H285</f>
        <v>0</v>
      </c>
      <c r="S285" s="184">
        <v>0</v>
      </c>
      <c r="T285" s="18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6" t="s">
        <v>152</v>
      </c>
      <c r="AT285" s="186" t="s">
        <v>154</v>
      </c>
      <c r="AU285" s="186" t="s">
        <v>85</v>
      </c>
      <c r="AY285" s="16" t="s">
        <v>153</v>
      </c>
      <c r="BE285" s="187">
        <f>IF(N285="základní",J285,0)</f>
        <v>0</v>
      </c>
      <c r="BF285" s="187">
        <f>IF(N285="snížená",J285,0)</f>
        <v>0</v>
      </c>
      <c r="BG285" s="187">
        <f>IF(N285="zákl. přenesená",J285,0)</f>
        <v>0</v>
      </c>
      <c r="BH285" s="187">
        <f>IF(N285="sníž. přenesená",J285,0)</f>
        <v>0</v>
      </c>
      <c r="BI285" s="187">
        <f>IF(N285="nulová",J285,0)</f>
        <v>0</v>
      </c>
      <c r="BJ285" s="16" t="s">
        <v>83</v>
      </c>
      <c r="BK285" s="187">
        <f>ROUND(I285*H285,2)</f>
        <v>0</v>
      </c>
      <c r="BL285" s="16" t="s">
        <v>152</v>
      </c>
      <c r="BM285" s="186" t="s">
        <v>599</v>
      </c>
    </row>
    <row r="286" s="13" customFormat="1">
      <c r="A286" s="13"/>
      <c r="B286" s="195"/>
      <c r="C286" s="13"/>
      <c r="D286" s="196" t="s">
        <v>201</v>
      </c>
      <c r="E286" s="197" t="s">
        <v>1</v>
      </c>
      <c r="F286" s="198" t="s">
        <v>430</v>
      </c>
      <c r="G286" s="13"/>
      <c r="H286" s="199">
        <v>20.010000000000002</v>
      </c>
      <c r="I286" s="200"/>
      <c r="J286" s="13"/>
      <c r="K286" s="13"/>
      <c r="L286" s="195"/>
      <c r="M286" s="201"/>
      <c r="N286" s="202"/>
      <c r="O286" s="202"/>
      <c r="P286" s="202"/>
      <c r="Q286" s="202"/>
      <c r="R286" s="202"/>
      <c r="S286" s="202"/>
      <c r="T286" s="20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7" t="s">
        <v>201</v>
      </c>
      <c r="AU286" s="197" t="s">
        <v>85</v>
      </c>
      <c r="AV286" s="13" t="s">
        <v>85</v>
      </c>
      <c r="AW286" s="13" t="s">
        <v>32</v>
      </c>
      <c r="AX286" s="13" t="s">
        <v>76</v>
      </c>
      <c r="AY286" s="197" t="s">
        <v>153</v>
      </c>
    </row>
    <row r="287" s="13" customFormat="1">
      <c r="A287" s="13"/>
      <c r="B287" s="195"/>
      <c r="C287" s="13"/>
      <c r="D287" s="196" t="s">
        <v>201</v>
      </c>
      <c r="E287" s="197" t="s">
        <v>1</v>
      </c>
      <c r="F287" s="198" t="s">
        <v>434</v>
      </c>
      <c r="G287" s="13"/>
      <c r="H287" s="199">
        <v>24.355</v>
      </c>
      <c r="I287" s="200"/>
      <c r="J287" s="13"/>
      <c r="K287" s="13"/>
      <c r="L287" s="195"/>
      <c r="M287" s="201"/>
      <c r="N287" s="202"/>
      <c r="O287" s="202"/>
      <c r="P287" s="202"/>
      <c r="Q287" s="202"/>
      <c r="R287" s="202"/>
      <c r="S287" s="202"/>
      <c r="T287" s="20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7" t="s">
        <v>201</v>
      </c>
      <c r="AU287" s="197" t="s">
        <v>85</v>
      </c>
      <c r="AV287" s="13" t="s">
        <v>85</v>
      </c>
      <c r="AW287" s="13" t="s">
        <v>32</v>
      </c>
      <c r="AX287" s="13" t="s">
        <v>76</v>
      </c>
      <c r="AY287" s="197" t="s">
        <v>153</v>
      </c>
    </row>
    <row r="288" s="13" customFormat="1">
      <c r="A288" s="13"/>
      <c r="B288" s="195"/>
      <c r="C288" s="13"/>
      <c r="D288" s="196" t="s">
        <v>201</v>
      </c>
      <c r="E288" s="197" t="s">
        <v>1</v>
      </c>
      <c r="F288" s="198" t="s">
        <v>435</v>
      </c>
      <c r="G288" s="13"/>
      <c r="H288" s="199">
        <v>15.41</v>
      </c>
      <c r="I288" s="200"/>
      <c r="J288" s="13"/>
      <c r="K288" s="13"/>
      <c r="L288" s="195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7" t="s">
        <v>201</v>
      </c>
      <c r="AU288" s="197" t="s">
        <v>85</v>
      </c>
      <c r="AV288" s="13" t="s">
        <v>85</v>
      </c>
      <c r="AW288" s="13" t="s">
        <v>32</v>
      </c>
      <c r="AX288" s="13" t="s">
        <v>76</v>
      </c>
      <c r="AY288" s="197" t="s">
        <v>153</v>
      </c>
    </row>
    <row r="289" s="13" customFormat="1">
      <c r="A289" s="13"/>
      <c r="B289" s="195"/>
      <c r="C289" s="13"/>
      <c r="D289" s="196" t="s">
        <v>201</v>
      </c>
      <c r="E289" s="197" t="s">
        <v>1</v>
      </c>
      <c r="F289" s="198" t="s">
        <v>436</v>
      </c>
      <c r="G289" s="13"/>
      <c r="H289" s="199">
        <v>7.0499999999999998</v>
      </c>
      <c r="I289" s="200"/>
      <c r="J289" s="13"/>
      <c r="K289" s="13"/>
      <c r="L289" s="195"/>
      <c r="M289" s="201"/>
      <c r="N289" s="202"/>
      <c r="O289" s="202"/>
      <c r="P289" s="202"/>
      <c r="Q289" s="202"/>
      <c r="R289" s="202"/>
      <c r="S289" s="202"/>
      <c r="T289" s="20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7" t="s">
        <v>201</v>
      </c>
      <c r="AU289" s="197" t="s">
        <v>85</v>
      </c>
      <c r="AV289" s="13" t="s">
        <v>85</v>
      </c>
      <c r="AW289" s="13" t="s">
        <v>32</v>
      </c>
      <c r="AX289" s="13" t="s">
        <v>76</v>
      </c>
      <c r="AY289" s="197" t="s">
        <v>153</v>
      </c>
    </row>
    <row r="290" s="13" customFormat="1">
      <c r="A290" s="13"/>
      <c r="B290" s="195"/>
      <c r="C290" s="13"/>
      <c r="D290" s="196" t="s">
        <v>201</v>
      </c>
      <c r="E290" s="197" t="s">
        <v>1</v>
      </c>
      <c r="F290" s="198" t="s">
        <v>437</v>
      </c>
      <c r="G290" s="13"/>
      <c r="H290" s="199">
        <v>49.770000000000003</v>
      </c>
      <c r="I290" s="200"/>
      <c r="J290" s="13"/>
      <c r="K290" s="13"/>
      <c r="L290" s="195"/>
      <c r="M290" s="201"/>
      <c r="N290" s="202"/>
      <c r="O290" s="202"/>
      <c r="P290" s="202"/>
      <c r="Q290" s="202"/>
      <c r="R290" s="202"/>
      <c r="S290" s="202"/>
      <c r="T290" s="20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7" t="s">
        <v>201</v>
      </c>
      <c r="AU290" s="197" t="s">
        <v>85</v>
      </c>
      <c r="AV290" s="13" t="s">
        <v>85</v>
      </c>
      <c r="AW290" s="13" t="s">
        <v>32</v>
      </c>
      <c r="AX290" s="13" t="s">
        <v>76</v>
      </c>
      <c r="AY290" s="197" t="s">
        <v>153</v>
      </c>
    </row>
    <row r="291" s="2" customFormat="1" ht="24.15" customHeight="1">
      <c r="A291" s="35"/>
      <c r="B291" s="174"/>
      <c r="C291" s="175" t="s">
        <v>600</v>
      </c>
      <c r="D291" s="175" t="s">
        <v>154</v>
      </c>
      <c r="E291" s="176" t="s">
        <v>601</v>
      </c>
      <c r="F291" s="177" t="s">
        <v>602</v>
      </c>
      <c r="G291" s="178" t="s">
        <v>208</v>
      </c>
      <c r="H291" s="179">
        <v>157.74700000000001</v>
      </c>
      <c r="I291" s="180"/>
      <c r="J291" s="181">
        <f>ROUND(I291*H291,2)</f>
        <v>0</v>
      </c>
      <c r="K291" s="177" t="s">
        <v>173</v>
      </c>
      <c r="L291" s="36"/>
      <c r="M291" s="182" t="s">
        <v>1</v>
      </c>
      <c r="N291" s="183" t="s">
        <v>41</v>
      </c>
      <c r="O291" s="74"/>
      <c r="P291" s="184">
        <f>O291*H291</f>
        <v>0</v>
      </c>
      <c r="Q291" s="184">
        <v>0</v>
      </c>
      <c r="R291" s="184">
        <f>Q291*H291</f>
        <v>0</v>
      </c>
      <c r="S291" s="184">
        <v>0</v>
      </c>
      <c r="T291" s="18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6" t="s">
        <v>152</v>
      </c>
      <c r="AT291" s="186" t="s">
        <v>154</v>
      </c>
      <c r="AU291" s="186" t="s">
        <v>85</v>
      </c>
      <c r="AY291" s="16" t="s">
        <v>153</v>
      </c>
      <c r="BE291" s="187">
        <f>IF(N291="základní",J291,0)</f>
        <v>0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6" t="s">
        <v>83</v>
      </c>
      <c r="BK291" s="187">
        <f>ROUND(I291*H291,2)</f>
        <v>0</v>
      </c>
      <c r="BL291" s="16" t="s">
        <v>152</v>
      </c>
      <c r="BM291" s="186" t="s">
        <v>603</v>
      </c>
    </row>
    <row r="292" s="13" customFormat="1">
      <c r="A292" s="13"/>
      <c r="B292" s="195"/>
      <c r="C292" s="13"/>
      <c r="D292" s="196" t="s">
        <v>201</v>
      </c>
      <c r="E292" s="197" t="s">
        <v>1</v>
      </c>
      <c r="F292" s="198" t="s">
        <v>431</v>
      </c>
      <c r="G292" s="13"/>
      <c r="H292" s="199">
        <v>109.143</v>
      </c>
      <c r="I292" s="200"/>
      <c r="J292" s="13"/>
      <c r="K292" s="13"/>
      <c r="L292" s="195"/>
      <c r="M292" s="201"/>
      <c r="N292" s="202"/>
      <c r="O292" s="202"/>
      <c r="P292" s="202"/>
      <c r="Q292" s="202"/>
      <c r="R292" s="202"/>
      <c r="S292" s="202"/>
      <c r="T292" s="20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7" t="s">
        <v>201</v>
      </c>
      <c r="AU292" s="197" t="s">
        <v>85</v>
      </c>
      <c r="AV292" s="13" t="s">
        <v>85</v>
      </c>
      <c r="AW292" s="13" t="s">
        <v>32</v>
      </c>
      <c r="AX292" s="13" t="s">
        <v>76</v>
      </c>
      <c r="AY292" s="197" t="s">
        <v>153</v>
      </c>
    </row>
    <row r="293" s="13" customFormat="1">
      <c r="A293" s="13"/>
      <c r="B293" s="195"/>
      <c r="C293" s="13"/>
      <c r="D293" s="196" t="s">
        <v>201</v>
      </c>
      <c r="E293" s="197" t="s">
        <v>1</v>
      </c>
      <c r="F293" s="198" t="s">
        <v>432</v>
      </c>
      <c r="G293" s="13"/>
      <c r="H293" s="199">
        <v>0.69999999999999996</v>
      </c>
      <c r="I293" s="200"/>
      <c r="J293" s="13"/>
      <c r="K293" s="13"/>
      <c r="L293" s="195"/>
      <c r="M293" s="201"/>
      <c r="N293" s="202"/>
      <c r="O293" s="202"/>
      <c r="P293" s="202"/>
      <c r="Q293" s="202"/>
      <c r="R293" s="202"/>
      <c r="S293" s="202"/>
      <c r="T293" s="20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7" t="s">
        <v>201</v>
      </c>
      <c r="AU293" s="197" t="s">
        <v>85</v>
      </c>
      <c r="AV293" s="13" t="s">
        <v>85</v>
      </c>
      <c r="AW293" s="13" t="s">
        <v>32</v>
      </c>
      <c r="AX293" s="13" t="s">
        <v>76</v>
      </c>
      <c r="AY293" s="197" t="s">
        <v>153</v>
      </c>
    </row>
    <row r="294" s="13" customFormat="1">
      <c r="A294" s="13"/>
      <c r="B294" s="195"/>
      <c r="C294" s="13"/>
      <c r="D294" s="196" t="s">
        <v>201</v>
      </c>
      <c r="E294" s="197" t="s">
        <v>1</v>
      </c>
      <c r="F294" s="198" t="s">
        <v>433</v>
      </c>
      <c r="G294" s="13"/>
      <c r="H294" s="199">
        <v>47.904000000000003</v>
      </c>
      <c r="I294" s="200"/>
      <c r="J294" s="13"/>
      <c r="K294" s="13"/>
      <c r="L294" s="195"/>
      <c r="M294" s="201"/>
      <c r="N294" s="202"/>
      <c r="O294" s="202"/>
      <c r="P294" s="202"/>
      <c r="Q294" s="202"/>
      <c r="R294" s="202"/>
      <c r="S294" s="202"/>
      <c r="T294" s="20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7" t="s">
        <v>201</v>
      </c>
      <c r="AU294" s="197" t="s">
        <v>85</v>
      </c>
      <c r="AV294" s="13" t="s">
        <v>85</v>
      </c>
      <c r="AW294" s="13" t="s">
        <v>32</v>
      </c>
      <c r="AX294" s="13" t="s">
        <v>76</v>
      </c>
      <c r="AY294" s="197" t="s">
        <v>153</v>
      </c>
    </row>
    <row r="295" s="2" customFormat="1" ht="24.15" customHeight="1">
      <c r="A295" s="35"/>
      <c r="B295" s="174"/>
      <c r="C295" s="175" t="s">
        <v>604</v>
      </c>
      <c r="D295" s="175" t="s">
        <v>154</v>
      </c>
      <c r="E295" s="176" t="s">
        <v>605</v>
      </c>
      <c r="F295" s="177" t="s">
        <v>606</v>
      </c>
      <c r="G295" s="178" t="s">
        <v>208</v>
      </c>
      <c r="H295" s="179">
        <v>96.584999999999994</v>
      </c>
      <c r="I295" s="180"/>
      <c r="J295" s="181">
        <f>ROUND(I295*H295,2)</f>
        <v>0</v>
      </c>
      <c r="K295" s="177" t="s">
        <v>173</v>
      </c>
      <c r="L295" s="36"/>
      <c r="M295" s="182" t="s">
        <v>1</v>
      </c>
      <c r="N295" s="183" t="s">
        <v>41</v>
      </c>
      <c r="O295" s="74"/>
      <c r="P295" s="184">
        <f>O295*H295</f>
        <v>0</v>
      </c>
      <c r="Q295" s="184">
        <v>0.090620000000000006</v>
      </c>
      <c r="R295" s="184">
        <f>Q295*H295</f>
        <v>8.7525326999999997</v>
      </c>
      <c r="S295" s="184">
        <v>0</v>
      </c>
      <c r="T295" s="18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6" t="s">
        <v>152</v>
      </c>
      <c r="AT295" s="186" t="s">
        <v>154</v>
      </c>
      <c r="AU295" s="186" t="s">
        <v>85</v>
      </c>
      <c r="AY295" s="16" t="s">
        <v>153</v>
      </c>
      <c r="BE295" s="187">
        <f>IF(N295="základní",J295,0)</f>
        <v>0</v>
      </c>
      <c r="BF295" s="187">
        <f>IF(N295="snížená",J295,0)</f>
        <v>0</v>
      </c>
      <c r="BG295" s="187">
        <f>IF(N295="zákl. přenesená",J295,0)</f>
        <v>0</v>
      </c>
      <c r="BH295" s="187">
        <f>IF(N295="sníž. přenesená",J295,0)</f>
        <v>0</v>
      </c>
      <c r="BI295" s="187">
        <f>IF(N295="nulová",J295,0)</f>
        <v>0</v>
      </c>
      <c r="BJ295" s="16" t="s">
        <v>83</v>
      </c>
      <c r="BK295" s="187">
        <f>ROUND(I295*H295,2)</f>
        <v>0</v>
      </c>
      <c r="BL295" s="16" t="s">
        <v>152</v>
      </c>
      <c r="BM295" s="186" t="s">
        <v>607</v>
      </c>
    </row>
    <row r="296" s="13" customFormat="1">
      <c r="A296" s="13"/>
      <c r="B296" s="195"/>
      <c r="C296" s="13"/>
      <c r="D296" s="196" t="s">
        <v>201</v>
      </c>
      <c r="E296" s="197" t="s">
        <v>1</v>
      </c>
      <c r="F296" s="198" t="s">
        <v>434</v>
      </c>
      <c r="G296" s="13"/>
      <c r="H296" s="199">
        <v>24.355</v>
      </c>
      <c r="I296" s="200"/>
      <c r="J296" s="13"/>
      <c r="K296" s="13"/>
      <c r="L296" s="195"/>
      <c r="M296" s="201"/>
      <c r="N296" s="202"/>
      <c r="O296" s="202"/>
      <c r="P296" s="202"/>
      <c r="Q296" s="202"/>
      <c r="R296" s="202"/>
      <c r="S296" s="202"/>
      <c r="T296" s="20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7" t="s">
        <v>201</v>
      </c>
      <c r="AU296" s="197" t="s">
        <v>85</v>
      </c>
      <c r="AV296" s="13" t="s">
        <v>85</v>
      </c>
      <c r="AW296" s="13" t="s">
        <v>32</v>
      </c>
      <c r="AX296" s="13" t="s">
        <v>76</v>
      </c>
      <c r="AY296" s="197" t="s">
        <v>153</v>
      </c>
    </row>
    <row r="297" s="13" customFormat="1">
      <c r="A297" s="13"/>
      <c r="B297" s="195"/>
      <c r="C297" s="13"/>
      <c r="D297" s="196" t="s">
        <v>201</v>
      </c>
      <c r="E297" s="197" t="s">
        <v>1</v>
      </c>
      <c r="F297" s="198" t="s">
        <v>435</v>
      </c>
      <c r="G297" s="13"/>
      <c r="H297" s="199">
        <v>15.41</v>
      </c>
      <c r="I297" s="200"/>
      <c r="J297" s="13"/>
      <c r="K297" s="13"/>
      <c r="L297" s="195"/>
      <c r="M297" s="201"/>
      <c r="N297" s="202"/>
      <c r="O297" s="202"/>
      <c r="P297" s="202"/>
      <c r="Q297" s="202"/>
      <c r="R297" s="202"/>
      <c r="S297" s="202"/>
      <c r="T297" s="20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7" t="s">
        <v>201</v>
      </c>
      <c r="AU297" s="197" t="s">
        <v>85</v>
      </c>
      <c r="AV297" s="13" t="s">
        <v>85</v>
      </c>
      <c r="AW297" s="13" t="s">
        <v>32</v>
      </c>
      <c r="AX297" s="13" t="s">
        <v>76</v>
      </c>
      <c r="AY297" s="197" t="s">
        <v>153</v>
      </c>
    </row>
    <row r="298" s="13" customFormat="1">
      <c r="A298" s="13"/>
      <c r="B298" s="195"/>
      <c r="C298" s="13"/>
      <c r="D298" s="196" t="s">
        <v>201</v>
      </c>
      <c r="E298" s="197" t="s">
        <v>1</v>
      </c>
      <c r="F298" s="198" t="s">
        <v>436</v>
      </c>
      <c r="G298" s="13"/>
      <c r="H298" s="199">
        <v>7.0499999999999998</v>
      </c>
      <c r="I298" s="200"/>
      <c r="J298" s="13"/>
      <c r="K298" s="13"/>
      <c r="L298" s="195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7" t="s">
        <v>201</v>
      </c>
      <c r="AU298" s="197" t="s">
        <v>85</v>
      </c>
      <c r="AV298" s="13" t="s">
        <v>85</v>
      </c>
      <c r="AW298" s="13" t="s">
        <v>32</v>
      </c>
      <c r="AX298" s="13" t="s">
        <v>76</v>
      </c>
      <c r="AY298" s="197" t="s">
        <v>153</v>
      </c>
    </row>
    <row r="299" s="13" customFormat="1">
      <c r="A299" s="13"/>
      <c r="B299" s="195"/>
      <c r="C299" s="13"/>
      <c r="D299" s="196" t="s">
        <v>201</v>
      </c>
      <c r="E299" s="197" t="s">
        <v>1</v>
      </c>
      <c r="F299" s="198" t="s">
        <v>437</v>
      </c>
      <c r="G299" s="13"/>
      <c r="H299" s="199">
        <v>49.770000000000003</v>
      </c>
      <c r="I299" s="200"/>
      <c r="J299" s="13"/>
      <c r="K299" s="13"/>
      <c r="L299" s="195"/>
      <c r="M299" s="201"/>
      <c r="N299" s="202"/>
      <c r="O299" s="202"/>
      <c r="P299" s="202"/>
      <c r="Q299" s="202"/>
      <c r="R299" s="202"/>
      <c r="S299" s="202"/>
      <c r="T299" s="20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7" t="s">
        <v>201</v>
      </c>
      <c r="AU299" s="197" t="s">
        <v>85</v>
      </c>
      <c r="AV299" s="13" t="s">
        <v>85</v>
      </c>
      <c r="AW299" s="13" t="s">
        <v>32</v>
      </c>
      <c r="AX299" s="13" t="s">
        <v>76</v>
      </c>
      <c r="AY299" s="197" t="s">
        <v>153</v>
      </c>
    </row>
    <row r="300" s="2" customFormat="1" ht="21.75" customHeight="1">
      <c r="A300" s="35"/>
      <c r="B300" s="174"/>
      <c r="C300" s="204" t="s">
        <v>608</v>
      </c>
      <c r="D300" s="204" t="s">
        <v>420</v>
      </c>
      <c r="E300" s="205" t="s">
        <v>609</v>
      </c>
      <c r="F300" s="206" t="s">
        <v>610</v>
      </c>
      <c r="G300" s="207" t="s">
        <v>208</v>
      </c>
      <c r="H300" s="208">
        <v>99.483000000000004</v>
      </c>
      <c r="I300" s="209"/>
      <c r="J300" s="210">
        <f>ROUND(I300*H300,2)</f>
        <v>0</v>
      </c>
      <c r="K300" s="206" t="s">
        <v>173</v>
      </c>
      <c r="L300" s="211"/>
      <c r="M300" s="212" t="s">
        <v>1</v>
      </c>
      <c r="N300" s="213" t="s">
        <v>41</v>
      </c>
      <c r="O300" s="74"/>
      <c r="P300" s="184">
        <f>O300*H300</f>
        <v>0</v>
      </c>
      <c r="Q300" s="184">
        <v>0.17599999999999999</v>
      </c>
      <c r="R300" s="184">
        <f>Q300*H300</f>
        <v>17.509008000000001</v>
      </c>
      <c r="S300" s="184">
        <v>0</v>
      </c>
      <c r="T300" s="18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6" t="s">
        <v>235</v>
      </c>
      <c r="AT300" s="186" t="s">
        <v>420</v>
      </c>
      <c r="AU300" s="186" t="s">
        <v>85</v>
      </c>
      <c r="AY300" s="16" t="s">
        <v>153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6" t="s">
        <v>83</v>
      </c>
      <c r="BK300" s="187">
        <f>ROUND(I300*H300,2)</f>
        <v>0</v>
      </c>
      <c r="BL300" s="16" t="s">
        <v>152</v>
      </c>
      <c r="BM300" s="186" t="s">
        <v>611</v>
      </c>
    </row>
    <row r="301" s="13" customFormat="1">
      <c r="A301" s="13"/>
      <c r="B301" s="195"/>
      <c r="C301" s="13"/>
      <c r="D301" s="196" t="s">
        <v>201</v>
      </c>
      <c r="E301" s="13"/>
      <c r="F301" s="198" t="s">
        <v>612</v>
      </c>
      <c r="G301" s="13"/>
      <c r="H301" s="199">
        <v>99.483000000000004</v>
      </c>
      <c r="I301" s="200"/>
      <c r="J301" s="13"/>
      <c r="K301" s="13"/>
      <c r="L301" s="195"/>
      <c r="M301" s="201"/>
      <c r="N301" s="202"/>
      <c r="O301" s="202"/>
      <c r="P301" s="202"/>
      <c r="Q301" s="202"/>
      <c r="R301" s="202"/>
      <c r="S301" s="202"/>
      <c r="T301" s="20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7" t="s">
        <v>201</v>
      </c>
      <c r="AU301" s="197" t="s">
        <v>85</v>
      </c>
      <c r="AV301" s="13" t="s">
        <v>85</v>
      </c>
      <c r="AW301" s="13" t="s">
        <v>3</v>
      </c>
      <c r="AX301" s="13" t="s">
        <v>83</v>
      </c>
      <c r="AY301" s="197" t="s">
        <v>153</v>
      </c>
    </row>
    <row r="302" s="12" customFormat="1" ht="22.8" customHeight="1">
      <c r="A302" s="12"/>
      <c r="B302" s="163"/>
      <c r="C302" s="12"/>
      <c r="D302" s="164" t="s">
        <v>75</v>
      </c>
      <c r="E302" s="188" t="s">
        <v>225</v>
      </c>
      <c r="F302" s="188" t="s">
        <v>613</v>
      </c>
      <c r="G302" s="12"/>
      <c r="H302" s="12"/>
      <c r="I302" s="166"/>
      <c r="J302" s="189">
        <f>BK302</f>
        <v>0</v>
      </c>
      <c r="K302" s="12"/>
      <c r="L302" s="163"/>
      <c r="M302" s="168"/>
      <c r="N302" s="169"/>
      <c r="O302" s="169"/>
      <c r="P302" s="170">
        <f>SUM(P303:P404)</f>
        <v>0</v>
      </c>
      <c r="Q302" s="169"/>
      <c r="R302" s="170">
        <f>SUM(R303:R404)</f>
        <v>49.782634009999995</v>
      </c>
      <c r="S302" s="169"/>
      <c r="T302" s="171">
        <f>SUM(T303:T404)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64" t="s">
        <v>83</v>
      </c>
      <c r="AT302" s="172" t="s">
        <v>75</v>
      </c>
      <c r="AU302" s="172" t="s">
        <v>83</v>
      </c>
      <c r="AY302" s="164" t="s">
        <v>153</v>
      </c>
      <c r="BK302" s="173">
        <f>SUM(BK303:BK404)</f>
        <v>0</v>
      </c>
    </row>
    <row r="303" s="2" customFormat="1" ht="24.15" customHeight="1">
      <c r="A303" s="35"/>
      <c r="B303" s="174"/>
      <c r="C303" s="175" t="s">
        <v>614</v>
      </c>
      <c r="D303" s="175" t="s">
        <v>154</v>
      </c>
      <c r="E303" s="176" t="s">
        <v>615</v>
      </c>
      <c r="F303" s="177" t="s">
        <v>616</v>
      </c>
      <c r="G303" s="178" t="s">
        <v>208</v>
      </c>
      <c r="H303" s="179">
        <v>566.90599999999995</v>
      </c>
      <c r="I303" s="180"/>
      <c r="J303" s="181">
        <f>ROUND(I303*H303,2)</f>
        <v>0</v>
      </c>
      <c r="K303" s="177" t="s">
        <v>173</v>
      </c>
      <c r="L303" s="36"/>
      <c r="M303" s="182" t="s">
        <v>1</v>
      </c>
      <c r="N303" s="183" t="s">
        <v>41</v>
      </c>
      <c r="O303" s="74"/>
      <c r="P303" s="184">
        <f>O303*H303</f>
        <v>0</v>
      </c>
      <c r="Q303" s="184">
        <v>0.01103</v>
      </c>
      <c r="R303" s="184">
        <f>Q303*H303</f>
        <v>6.2529731799999997</v>
      </c>
      <c r="S303" s="184">
        <v>0</v>
      </c>
      <c r="T303" s="18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6" t="s">
        <v>152</v>
      </c>
      <c r="AT303" s="186" t="s">
        <v>154</v>
      </c>
      <c r="AU303" s="186" t="s">
        <v>85</v>
      </c>
      <c r="AY303" s="16" t="s">
        <v>153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6" t="s">
        <v>83</v>
      </c>
      <c r="BK303" s="187">
        <f>ROUND(I303*H303,2)</f>
        <v>0</v>
      </c>
      <c r="BL303" s="16" t="s">
        <v>152</v>
      </c>
      <c r="BM303" s="186" t="s">
        <v>617</v>
      </c>
    </row>
    <row r="304" s="13" customFormat="1">
      <c r="A304" s="13"/>
      <c r="B304" s="195"/>
      <c r="C304" s="13"/>
      <c r="D304" s="196" t="s">
        <v>201</v>
      </c>
      <c r="E304" s="197" t="s">
        <v>1</v>
      </c>
      <c r="F304" s="198" t="s">
        <v>618</v>
      </c>
      <c r="G304" s="13"/>
      <c r="H304" s="199">
        <v>77.111999999999995</v>
      </c>
      <c r="I304" s="200"/>
      <c r="J304" s="13"/>
      <c r="K304" s="13"/>
      <c r="L304" s="195"/>
      <c r="M304" s="201"/>
      <c r="N304" s="202"/>
      <c r="O304" s="202"/>
      <c r="P304" s="202"/>
      <c r="Q304" s="202"/>
      <c r="R304" s="202"/>
      <c r="S304" s="202"/>
      <c r="T304" s="20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7" t="s">
        <v>201</v>
      </c>
      <c r="AU304" s="197" t="s">
        <v>85</v>
      </c>
      <c r="AV304" s="13" t="s">
        <v>85</v>
      </c>
      <c r="AW304" s="13" t="s">
        <v>32</v>
      </c>
      <c r="AX304" s="13" t="s">
        <v>76</v>
      </c>
      <c r="AY304" s="197" t="s">
        <v>153</v>
      </c>
    </row>
    <row r="305" s="13" customFormat="1">
      <c r="A305" s="13"/>
      <c r="B305" s="195"/>
      <c r="C305" s="13"/>
      <c r="D305" s="196" t="s">
        <v>201</v>
      </c>
      <c r="E305" s="197" t="s">
        <v>1</v>
      </c>
      <c r="F305" s="198" t="s">
        <v>556</v>
      </c>
      <c r="G305" s="13"/>
      <c r="H305" s="199">
        <v>-3.6000000000000001</v>
      </c>
      <c r="I305" s="200"/>
      <c r="J305" s="13"/>
      <c r="K305" s="13"/>
      <c r="L305" s="195"/>
      <c r="M305" s="201"/>
      <c r="N305" s="202"/>
      <c r="O305" s="202"/>
      <c r="P305" s="202"/>
      <c r="Q305" s="202"/>
      <c r="R305" s="202"/>
      <c r="S305" s="202"/>
      <c r="T305" s="20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7" t="s">
        <v>201</v>
      </c>
      <c r="AU305" s="197" t="s">
        <v>85</v>
      </c>
      <c r="AV305" s="13" t="s">
        <v>85</v>
      </c>
      <c r="AW305" s="13" t="s">
        <v>32</v>
      </c>
      <c r="AX305" s="13" t="s">
        <v>76</v>
      </c>
      <c r="AY305" s="197" t="s">
        <v>153</v>
      </c>
    </row>
    <row r="306" s="13" customFormat="1">
      <c r="A306" s="13"/>
      <c r="B306" s="195"/>
      <c r="C306" s="13"/>
      <c r="D306" s="196" t="s">
        <v>201</v>
      </c>
      <c r="E306" s="197" t="s">
        <v>1</v>
      </c>
      <c r="F306" s="198" t="s">
        <v>548</v>
      </c>
      <c r="G306" s="13"/>
      <c r="H306" s="199">
        <v>-3.2000000000000002</v>
      </c>
      <c r="I306" s="200"/>
      <c r="J306" s="13"/>
      <c r="K306" s="13"/>
      <c r="L306" s="195"/>
      <c r="M306" s="201"/>
      <c r="N306" s="202"/>
      <c r="O306" s="202"/>
      <c r="P306" s="202"/>
      <c r="Q306" s="202"/>
      <c r="R306" s="202"/>
      <c r="S306" s="202"/>
      <c r="T306" s="20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7" t="s">
        <v>201</v>
      </c>
      <c r="AU306" s="197" t="s">
        <v>85</v>
      </c>
      <c r="AV306" s="13" t="s">
        <v>85</v>
      </c>
      <c r="AW306" s="13" t="s">
        <v>32</v>
      </c>
      <c r="AX306" s="13" t="s">
        <v>76</v>
      </c>
      <c r="AY306" s="197" t="s">
        <v>153</v>
      </c>
    </row>
    <row r="307" s="13" customFormat="1">
      <c r="A307" s="13"/>
      <c r="B307" s="195"/>
      <c r="C307" s="13"/>
      <c r="D307" s="196" t="s">
        <v>201</v>
      </c>
      <c r="E307" s="197" t="s">
        <v>1</v>
      </c>
      <c r="F307" s="198" t="s">
        <v>516</v>
      </c>
      <c r="G307" s="13"/>
      <c r="H307" s="199">
        <v>-2.6499999999999999</v>
      </c>
      <c r="I307" s="200"/>
      <c r="J307" s="13"/>
      <c r="K307" s="13"/>
      <c r="L307" s="195"/>
      <c r="M307" s="201"/>
      <c r="N307" s="202"/>
      <c r="O307" s="202"/>
      <c r="P307" s="202"/>
      <c r="Q307" s="202"/>
      <c r="R307" s="202"/>
      <c r="S307" s="202"/>
      <c r="T307" s="20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7" t="s">
        <v>201</v>
      </c>
      <c r="AU307" s="197" t="s">
        <v>85</v>
      </c>
      <c r="AV307" s="13" t="s">
        <v>85</v>
      </c>
      <c r="AW307" s="13" t="s">
        <v>32</v>
      </c>
      <c r="AX307" s="13" t="s">
        <v>76</v>
      </c>
      <c r="AY307" s="197" t="s">
        <v>153</v>
      </c>
    </row>
    <row r="308" s="13" customFormat="1">
      <c r="A308" s="13"/>
      <c r="B308" s="195"/>
      <c r="C308" s="13"/>
      <c r="D308" s="196" t="s">
        <v>201</v>
      </c>
      <c r="E308" s="197" t="s">
        <v>1</v>
      </c>
      <c r="F308" s="198" t="s">
        <v>619</v>
      </c>
      <c r="G308" s="13"/>
      <c r="H308" s="199">
        <v>-2.6459999999999999</v>
      </c>
      <c r="I308" s="200"/>
      <c r="J308" s="13"/>
      <c r="K308" s="13"/>
      <c r="L308" s="195"/>
      <c r="M308" s="201"/>
      <c r="N308" s="202"/>
      <c r="O308" s="202"/>
      <c r="P308" s="202"/>
      <c r="Q308" s="202"/>
      <c r="R308" s="202"/>
      <c r="S308" s="202"/>
      <c r="T308" s="20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7" t="s">
        <v>201</v>
      </c>
      <c r="AU308" s="197" t="s">
        <v>85</v>
      </c>
      <c r="AV308" s="13" t="s">
        <v>85</v>
      </c>
      <c r="AW308" s="13" t="s">
        <v>32</v>
      </c>
      <c r="AX308" s="13" t="s">
        <v>76</v>
      </c>
      <c r="AY308" s="197" t="s">
        <v>153</v>
      </c>
    </row>
    <row r="309" s="13" customFormat="1">
      <c r="A309" s="13"/>
      <c r="B309" s="195"/>
      <c r="C309" s="13"/>
      <c r="D309" s="196" t="s">
        <v>201</v>
      </c>
      <c r="E309" s="197" t="s">
        <v>1</v>
      </c>
      <c r="F309" s="198" t="s">
        <v>620</v>
      </c>
      <c r="G309" s="13"/>
      <c r="H309" s="199">
        <v>-9.8000000000000007</v>
      </c>
      <c r="I309" s="200"/>
      <c r="J309" s="13"/>
      <c r="K309" s="13"/>
      <c r="L309" s="195"/>
      <c r="M309" s="201"/>
      <c r="N309" s="202"/>
      <c r="O309" s="202"/>
      <c r="P309" s="202"/>
      <c r="Q309" s="202"/>
      <c r="R309" s="202"/>
      <c r="S309" s="202"/>
      <c r="T309" s="20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7" t="s">
        <v>201</v>
      </c>
      <c r="AU309" s="197" t="s">
        <v>85</v>
      </c>
      <c r="AV309" s="13" t="s">
        <v>85</v>
      </c>
      <c r="AW309" s="13" t="s">
        <v>32</v>
      </c>
      <c r="AX309" s="13" t="s">
        <v>76</v>
      </c>
      <c r="AY309" s="197" t="s">
        <v>153</v>
      </c>
    </row>
    <row r="310" s="13" customFormat="1">
      <c r="A310" s="13"/>
      <c r="B310" s="195"/>
      <c r="C310" s="13"/>
      <c r="D310" s="196" t="s">
        <v>201</v>
      </c>
      <c r="E310" s="197" t="s">
        <v>1</v>
      </c>
      <c r="F310" s="198" t="s">
        <v>621</v>
      </c>
      <c r="G310" s="13"/>
      <c r="H310" s="199">
        <v>-13.25</v>
      </c>
      <c r="I310" s="200"/>
      <c r="J310" s="13"/>
      <c r="K310" s="13"/>
      <c r="L310" s="195"/>
      <c r="M310" s="201"/>
      <c r="N310" s="202"/>
      <c r="O310" s="202"/>
      <c r="P310" s="202"/>
      <c r="Q310" s="202"/>
      <c r="R310" s="202"/>
      <c r="S310" s="202"/>
      <c r="T310" s="20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7" t="s">
        <v>201</v>
      </c>
      <c r="AU310" s="197" t="s">
        <v>85</v>
      </c>
      <c r="AV310" s="13" t="s">
        <v>85</v>
      </c>
      <c r="AW310" s="13" t="s">
        <v>32</v>
      </c>
      <c r="AX310" s="13" t="s">
        <v>76</v>
      </c>
      <c r="AY310" s="197" t="s">
        <v>153</v>
      </c>
    </row>
    <row r="311" s="13" customFormat="1">
      <c r="A311" s="13"/>
      <c r="B311" s="195"/>
      <c r="C311" s="13"/>
      <c r="D311" s="196" t="s">
        <v>201</v>
      </c>
      <c r="E311" s="197" t="s">
        <v>1</v>
      </c>
      <c r="F311" s="198" t="s">
        <v>622</v>
      </c>
      <c r="G311" s="13"/>
      <c r="H311" s="199">
        <v>16.361999999999998</v>
      </c>
      <c r="I311" s="200"/>
      <c r="J311" s="13"/>
      <c r="K311" s="13"/>
      <c r="L311" s="195"/>
      <c r="M311" s="201"/>
      <c r="N311" s="202"/>
      <c r="O311" s="202"/>
      <c r="P311" s="202"/>
      <c r="Q311" s="202"/>
      <c r="R311" s="202"/>
      <c r="S311" s="202"/>
      <c r="T311" s="20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7" t="s">
        <v>201</v>
      </c>
      <c r="AU311" s="197" t="s">
        <v>85</v>
      </c>
      <c r="AV311" s="13" t="s">
        <v>85</v>
      </c>
      <c r="AW311" s="13" t="s">
        <v>32</v>
      </c>
      <c r="AX311" s="13" t="s">
        <v>76</v>
      </c>
      <c r="AY311" s="197" t="s">
        <v>153</v>
      </c>
    </row>
    <row r="312" s="13" customFormat="1">
      <c r="A312" s="13"/>
      <c r="B312" s="195"/>
      <c r="C312" s="13"/>
      <c r="D312" s="196" t="s">
        <v>201</v>
      </c>
      <c r="E312" s="197" t="s">
        <v>1</v>
      </c>
      <c r="F312" s="198" t="s">
        <v>548</v>
      </c>
      <c r="G312" s="13"/>
      <c r="H312" s="199">
        <v>-3.2000000000000002</v>
      </c>
      <c r="I312" s="200"/>
      <c r="J312" s="13"/>
      <c r="K312" s="13"/>
      <c r="L312" s="195"/>
      <c r="M312" s="201"/>
      <c r="N312" s="202"/>
      <c r="O312" s="202"/>
      <c r="P312" s="202"/>
      <c r="Q312" s="202"/>
      <c r="R312" s="202"/>
      <c r="S312" s="202"/>
      <c r="T312" s="20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7" t="s">
        <v>201</v>
      </c>
      <c r="AU312" s="197" t="s">
        <v>85</v>
      </c>
      <c r="AV312" s="13" t="s">
        <v>85</v>
      </c>
      <c r="AW312" s="13" t="s">
        <v>32</v>
      </c>
      <c r="AX312" s="13" t="s">
        <v>76</v>
      </c>
      <c r="AY312" s="197" t="s">
        <v>153</v>
      </c>
    </row>
    <row r="313" s="13" customFormat="1">
      <c r="A313" s="13"/>
      <c r="B313" s="195"/>
      <c r="C313" s="13"/>
      <c r="D313" s="196" t="s">
        <v>201</v>
      </c>
      <c r="E313" s="197" t="s">
        <v>1</v>
      </c>
      <c r="F313" s="198" t="s">
        <v>623</v>
      </c>
      <c r="G313" s="13"/>
      <c r="H313" s="199">
        <v>23.382000000000001</v>
      </c>
      <c r="I313" s="200"/>
      <c r="J313" s="13"/>
      <c r="K313" s="13"/>
      <c r="L313" s="195"/>
      <c r="M313" s="201"/>
      <c r="N313" s="202"/>
      <c r="O313" s="202"/>
      <c r="P313" s="202"/>
      <c r="Q313" s="202"/>
      <c r="R313" s="202"/>
      <c r="S313" s="202"/>
      <c r="T313" s="20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7" t="s">
        <v>201</v>
      </c>
      <c r="AU313" s="197" t="s">
        <v>85</v>
      </c>
      <c r="AV313" s="13" t="s">
        <v>85</v>
      </c>
      <c r="AW313" s="13" t="s">
        <v>32</v>
      </c>
      <c r="AX313" s="13" t="s">
        <v>76</v>
      </c>
      <c r="AY313" s="197" t="s">
        <v>153</v>
      </c>
    </row>
    <row r="314" s="13" customFormat="1">
      <c r="A314" s="13"/>
      <c r="B314" s="195"/>
      <c r="C314" s="13"/>
      <c r="D314" s="196" t="s">
        <v>201</v>
      </c>
      <c r="E314" s="197" t="s">
        <v>1</v>
      </c>
      <c r="F314" s="198" t="s">
        <v>548</v>
      </c>
      <c r="G314" s="13"/>
      <c r="H314" s="199">
        <v>-3.2000000000000002</v>
      </c>
      <c r="I314" s="200"/>
      <c r="J314" s="13"/>
      <c r="K314" s="13"/>
      <c r="L314" s="195"/>
      <c r="M314" s="201"/>
      <c r="N314" s="202"/>
      <c r="O314" s="202"/>
      <c r="P314" s="202"/>
      <c r="Q314" s="202"/>
      <c r="R314" s="202"/>
      <c r="S314" s="202"/>
      <c r="T314" s="20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7" t="s">
        <v>201</v>
      </c>
      <c r="AU314" s="197" t="s">
        <v>85</v>
      </c>
      <c r="AV314" s="13" t="s">
        <v>85</v>
      </c>
      <c r="AW314" s="13" t="s">
        <v>32</v>
      </c>
      <c r="AX314" s="13" t="s">
        <v>76</v>
      </c>
      <c r="AY314" s="197" t="s">
        <v>153</v>
      </c>
    </row>
    <row r="315" s="13" customFormat="1">
      <c r="A315" s="13"/>
      <c r="B315" s="195"/>
      <c r="C315" s="13"/>
      <c r="D315" s="196" t="s">
        <v>201</v>
      </c>
      <c r="E315" s="197" t="s">
        <v>1</v>
      </c>
      <c r="F315" s="198" t="s">
        <v>624</v>
      </c>
      <c r="G315" s="13"/>
      <c r="H315" s="199">
        <v>14.202</v>
      </c>
      <c r="I315" s="200"/>
      <c r="J315" s="13"/>
      <c r="K315" s="13"/>
      <c r="L315" s="195"/>
      <c r="M315" s="201"/>
      <c r="N315" s="202"/>
      <c r="O315" s="202"/>
      <c r="P315" s="202"/>
      <c r="Q315" s="202"/>
      <c r="R315" s="202"/>
      <c r="S315" s="202"/>
      <c r="T315" s="20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7" t="s">
        <v>201</v>
      </c>
      <c r="AU315" s="197" t="s">
        <v>85</v>
      </c>
      <c r="AV315" s="13" t="s">
        <v>85</v>
      </c>
      <c r="AW315" s="13" t="s">
        <v>32</v>
      </c>
      <c r="AX315" s="13" t="s">
        <v>76</v>
      </c>
      <c r="AY315" s="197" t="s">
        <v>153</v>
      </c>
    </row>
    <row r="316" s="13" customFormat="1">
      <c r="A316" s="13"/>
      <c r="B316" s="195"/>
      <c r="C316" s="13"/>
      <c r="D316" s="196" t="s">
        <v>201</v>
      </c>
      <c r="E316" s="197" t="s">
        <v>1</v>
      </c>
      <c r="F316" s="198" t="s">
        <v>522</v>
      </c>
      <c r="G316" s="13"/>
      <c r="H316" s="199">
        <v>-1.6000000000000001</v>
      </c>
      <c r="I316" s="200"/>
      <c r="J316" s="13"/>
      <c r="K316" s="13"/>
      <c r="L316" s="195"/>
      <c r="M316" s="201"/>
      <c r="N316" s="202"/>
      <c r="O316" s="202"/>
      <c r="P316" s="202"/>
      <c r="Q316" s="202"/>
      <c r="R316" s="202"/>
      <c r="S316" s="202"/>
      <c r="T316" s="20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7" t="s">
        <v>201</v>
      </c>
      <c r="AU316" s="197" t="s">
        <v>85</v>
      </c>
      <c r="AV316" s="13" t="s">
        <v>85</v>
      </c>
      <c r="AW316" s="13" t="s">
        <v>32</v>
      </c>
      <c r="AX316" s="13" t="s">
        <v>76</v>
      </c>
      <c r="AY316" s="197" t="s">
        <v>153</v>
      </c>
    </row>
    <row r="317" s="13" customFormat="1">
      <c r="A317" s="13"/>
      <c r="B317" s="195"/>
      <c r="C317" s="13"/>
      <c r="D317" s="196" t="s">
        <v>201</v>
      </c>
      <c r="E317" s="197" t="s">
        <v>1</v>
      </c>
      <c r="F317" s="198" t="s">
        <v>625</v>
      </c>
      <c r="G317" s="13"/>
      <c r="H317" s="199">
        <v>21.600000000000001</v>
      </c>
      <c r="I317" s="200"/>
      <c r="J317" s="13"/>
      <c r="K317" s="13"/>
      <c r="L317" s="195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7" t="s">
        <v>201</v>
      </c>
      <c r="AU317" s="197" t="s">
        <v>85</v>
      </c>
      <c r="AV317" s="13" t="s">
        <v>85</v>
      </c>
      <c r="AW317" s="13" t="s">
        <v>32</v>
      </c>
      <c r="AX317" s="13" t="s">
        <v>76</v>
      </c>
      <c r="AY317" s="197" t="s">
        <v>153</v>
      </c>
    </row>
    <row r="318" s="13" customFormat="1">
      <c r="A318" s="13"/>
      <c r="B318" s="195"/>
      <c r="C318" s="13"/>
      <c r="D318" s="196" t="s">
        <v>201</v>
      </c>
      <c r="E318" s="197" t="s">
        <v>1</v>
      </c>
      <c r="F318" s="198" t="s">
        <v>626</v>
      </c>
      <c r="G318" s="13"/>
      <c r="H318" s="199">
        <v>-1.8</v>
      </c>
      <c r="I318" s="200"/>
      <c r="J318" s="13"/>
      <c r="K318" s="13"/>
      <c r="L318" s="195"/>
      <c r="M318" s="201"/>
      <c r="N318" s="202"/>
      <c r="O318" s="202"/>
      <c r="P318" s="202"/>
      <c r="Q318" s="202"/>
      <c r="R318" s="202"/>
      <c r="S318" s="202"/>
      <c r="T318" s="20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7" t="s">
        <v>201</v>
      </c>
      <c r="AU318" s="197" t="s">
        <v>85</v>
      </c>
      <c r="AV318" s="13" t="s">
        <v>85</v>
      </c>
      <c r="AW318" s="13" t="s">
        <v>32</v>
      </c>
      <c r="AX318" s="13" t="s">
        <v>76</v>
      </c>
      <c r="AY318" s="197" t="s">
        <v>153</v>
      </c>
    </row>
    <row r="319" s="13" customFormat="1">
      <c r="A319" s="13"/>
      <c r="B319" s="195"/>
      <c r="C319" s="13"/>
      <c r="D319" s="196" t="s">
        <v>201</v>
      </c>
      <c r="E319" s="197" t="s">
        <v>1</v>
      </c>
      <c r="F319" s="198" t="s">
        <v>627</v>
      </c>
      <c r="G319" s="13"/>
      <c r="H319" s="199">
        <v>19.98</v>
      </c>
      <c r="I319" s="200"/>
      <c r="J319" s="13"/>
      <c r="K319" s="13"/>
      <c r="L319" s="195"/>
      <c r="M319" s="201"/>
      <c r="N319" s="202"/>
      <c r="O319" s="202"/>
      <c r="P319" s="202"/>
      <c r="Q319" s="202"/>
      <c r="R319" s="202"/>
      <c r="S319" s="202"/>
      <c r="T319" s="20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7" t="s">
        <v>201</v>
      </c>
      <c r="AU319" s="197" t="s">
        <v>85</v>
      </c>
      <c r="AV319" s="13" t="s">
        <v>85</v>
      </c>
      <c r="AW319" s="13" t="s">
        <v>32</v>
      </c>
      <c r="AX319" s="13" t="s">
        <v>76</v>
      </c>
      <c r="AY319" s="197" t="s">
        <v>153</v>
      </c>
    </row>
    <row r="320" s="13" customFormat="1">
      <c r="A320" s="13"/>
      <c r="B320" s="195"/>
      <c r="C320" s="13"/>
      <c r="D320" s="196" t="s">
        <v>201</v>
      </c>
      <c r="E320" s="197" t="s">
        <v>1</v>
      </c>
      <c r="F320" s="198" t="s">
        <v>548</v>
      </c>
      <c r="G320" s="13"/>
      <c r="H320" s="199">
        <v>-3.2000000000000002</v>
      </c>
      <c r="I320" s="200"/>
      <c r="J320" s="13"/>
      <c r="K320" s="13"/>
      <c r="L320" s="195"/>
      <c r="M320" s="201"/>
      <c r="N320" s="202"/>
      <c r="O320" s="202"/>
      <c r="P320" s="202"/>
      <c r="Q320" s="202"/>
      <c r="R320" s="202"/>
      <c r="S320" s="202"/>
      <c r="T320" s="20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7" t="s">
        <v>201</v>
      </c>
      <c r="AU320" s="197" t="s">
        <v>85</v>
      </c>
      <c r="AV320" s="13" t="s">
        <v>85</v>
      </c>
      <c r="AW320" s="13" t="s">
        <v>32</v>
      </c>
      <c r="AX320" s="13" t="s">
        <v>76</v>
      </c>
      <c r="AY320" s="197" t="s">
        <v>153</v>
      </c>
    </row>
    <row r="321" s="13" customFormat="1">
      <c r="A321" s="13"/>
      <c r="B321" s="195"/>
      <c r="C321" s="13"/>
      <c r="D321" s="196" t="s">
        <v>201</v>
      </c>
      <c r="E321" s="197" t="s">
        <v>1</v>
      </c>
      <c r="F321" s="198" t="s">
        <v>628</v>
      </c>
      <c r="G321" s="13"/>
      <c r="H321" s="199">
        <v>19.170000000000002</v>
      </c>
      <c r="I321" s="200"/>
      <c r="J321" s="13"/>
      <c r="K321" s="13"/>
      <c r="L321" s="195"/>
      <c r="M321" s="201"/>
      <c r="N321" s="202"/>
      <c r="O321" s="202"/>
      <c r="P321" s="202"/>
      <c r="Q321" s="202"/>
      <c r="R321" s="202"/>
      <c r="S321" s="202"/>
      <c r="T321" s="20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7" t="s">
        <v>201</v>
      </c>
      <c r="AU321" s="197" t="s">
        <v>85</v>
      </c>
      <c r="AV321" s="13" t="s">
        <v>85</v>
      </c>
      <c r="AW321" s="13" t="s">
        <v>32</v>
      </c>
      <c r="AX321" s="13" t="s">
        <v>76</v>
      </c>
      <c r="AY321" s="197" t="s">
        <v>153</v>
      </c>
    </row>
    <row r="322" s="13" customFormat="1">
      <c r="A322" s="13"/>
      <c r="B322" s="195"/>
      <c r="C322" s="13"/>
      <c r="D322" s="196" t="s">
        <v>201</v>
      </c>
      <c r="E322" s="197" t="s">
        <v>1</v>
      </c>
      <c r="F322" s="198" t="s">
        <v>629</v>
      </c>
      <c r="G322" s="13"/>
      <c r="H322" s="199">
        <v>-4.4000000000000004</v>
      </c>
      <c r="I322" s="200"/>
      <c r="J322" s="13"/>
      <c r="K322" s="13"/>
      <c r="L322" s="195"/>
      <c r="M322" s="201"/>
      <c r="N322" s="202"/>
      <c r="O322" s="202"/>
      <c r="P322" s="202"/>
      <c r="Q322" s="202"/>
      <c r="R322" s="202"/>
      <c r="S322" s="202"/>
      <c r="T322" s="20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7" t="s">
        <v>201</v>
      </c>
      <c r="AU322" s="197" t="s">
        <v>85</v>
      </c>
      <c r="AV322" s="13" t="s">
        <v>85</v>
      </c>
      <c r="AW322" s="13" t="s">
        <v>32</v>
      </c>
      <c r="AX322" s="13" t="s">
        <v>76</v>
      </c>
      <c r="AY322" s="197" t="s">
        <v>153</v>
      </c>
    </row>
    <row r="323" s="13" customFormat="1">
      <c r="A323" s="13"/>
      <c r="B323" s="195"/>
      <c r="C323" s="13"/>
      <c r="D323" s="196" t="s">
        <v>201</v>
      </c>
      <c r="E323" s="197" t="s">
        <v>1</v>
      </c>
      <c r="F323" s="198" t="s">
        <v>630</v>
      </c>
      <c r="G323" s="13"/>
      <c r="H323" s="199">
        <v>12.960000000000001</v>
      </c>
      <c r="I323" s="200"/>
      <c r="J323" s="13"/>
      <c r="K323" s="13"/>
      <c r="L323" s="195"/>
      <c r="M323" s="201"/>
      <c r="N323" s="202"/>
      <c r="O323" s="202"/>
      <c r="P323" s="202"/>
      <c r="Q323" s="202"/>
      <c r="R323" s="202"/>
      <c r="S323" s="202"/>
      <c r="T323" s="20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7" t="s">
        <v>201</v>
      </c>
      <c r="AU323" s="197" t="s">
        <v>85</v>
      </c>
      <c r="AV323" s="13" t="s">
        <v>85</v>
      </c>
      <c r="AW323" s="13" t="s">
        <v>32</v>
      </c>
      <c r="AX323" s="13" t="s">
        <v>76</v>
      </c>
      <c r="AY323" s="197" t="s">
        <v>153</v>
      </c>
    </row>
    <row r="324" s="13" customFormat="1">
      <c r="A324" s="13"/>
      <c r="B324" s="195"/>
      <c r="C324" s="13"/>
      <c r="D324" s="196" t="s">
        <v>201</v>
      </c>
      <c r="E324" s="197" t="s">
        <v>1</v>
      </c>
      <c r="F324" s="198" t="s">
        <v>554</v>
      </c>
      <c r="G324" s="13"/>
      <c r="H324" s="199">
        <v>-1.3999999999999999</v>
      </c>
      <c r="I324" s="200"/>
      <c r="J324" s="13"/>
      <c r="K324" s="13"/>
      <c r="L324" s="195"/>
      <c r="M324" s="201"/>
      <c r="N324" s="202"/>
      <c r="O324" s="202"/>
      <c r="P324" s="202"/>
      <c r="Q324" s="202"/>
      <c r="R324" s="202"/>
      <c r="S324" s="202"/>
      <c r="T324" s="20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7" t="s">
        <v>201</v>
      </c>
      <c r="AU324" s="197" t="s">
        <v>85</v>
      </c>
      <c r="AV324" s="13" t="s">
        <v>85</v>
      </c>
      <c r="AW324" s="13" t="s">
        <v>32</v>
      </c>
      <c r="AX324" s="13" t="s">
        <v>76</v>
      </c>
      <c r="AY324" s="197" t="s">
        <v>153</v>
      </c>
    </row>
    <row r="325" s="13" customFormat="1">
      <c r="A325" s="13"/>
      <c r="B325" s="195"/>
      <c r="C325" s="13"/>
      <c r="D325" s="196" t="s">
        <v>201</v>
      </c>
      <c r="E325" s="197" t="s">
        <v>1</v>
      </c>
      <c r="F325" s="198" t="s">
        <v>631</v>
      </c>
      <c r="G325" s="13"/>
      <c r="H325" s="199">
        <v>12.960000000000001</v>
      </c>
      <c r="I325" s="200"/>
      <c r="J325" s="13"/>
      <c r="K325" s="13"/>
      <c r="L325" s="195"/>
      <c r="M325" s="201"/>
      <c r="N325" s="202"/>
      <c r="O325" s="202"/>
      <c r="P325" s="202"/>
      <c r="Q325" s="202"/>
      <c r="R325" s="202"/>
      <c r="S325" s="202"/>
      <c r="T325" s="20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7" t="s">
        <v>201</v>
      </c>
      <c r="AU325" s="197" t="s">
        <v>85</v>
      </c>
      <c r="AV325" s="13" t="s">
        <v>85</v>
      </c>
      <c r="AW325" s="13" t="s">
        <v>32</v>
      </c>
      <c r="AX325" s="13" t="s">
        <v>76</v>
      </c>
      <c r="AY325" s="197" t="s">
        <v>153</v>
      </c>
    </row>
    <row r="326" s="13" customFormat="1">
      <c r="A326" s="13"/>
      <c r="B326" s="195"/>
      <c r="C326" s="13"/>
      <c r="D326" s="196" t="s">
        <v>201</v>
      </c>
      <c r="E326" s="197" t="s">
        <v>1</v>
      </c>
      <c r="F326" s="198" t="s">
        <v>554</v>
      </c>
      <c r="G326" s="13"/>
      <c r="H326" s="199">
        <v>-1.3999999999999999</v>
      </c>
      <c r="I326" s="200"/>
      <c r="J326" s="13"/>
      <c r="K326" s="13"/>
      <c r="L326" s="195"/>
      <c r="M326" s="201"/>
      <c r="N326" s="202"/>
      <c r="O326" s="202"/>
      <c r="P326" s="202"/>
      <c r="Q326" s="202"/>
      <c r="R326" s="202"/>
      <c r="S326" s="202"/>
      <c r="T326" s="20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7" t="s">
        <v>201</v>
      </c>
      <c r="AU326" s="197" t="s">
        <v>85</v>
      </c>
      <c r="AV326" s="13" t="s">
        <v>85</v>
      </c>
      <c r="AW326" s="13" t="s">
        <v>32</v>
      </c>
      <c r="AX326" s="13" t="s">
        <v>76</v>
      </c>
      <c r="AY326" s="197" t="s">
        <v>153</v>
      </c>
    </row>
    <row r="327" s="13" customFormat="1">
      <c r="A327" s="13"/>
      <c r="B327" s="195"/>
      <c r="C327" s="13"/>
      <c r="D327" s="196" t="s">
        <v>201</v>
      </c>
      <c r="E327" s="197" t="s">
        <v>1</v>
      </c>
      <c r="F327" s="198" t="s">
        <v>632</v>
      </c>
      <c r="G327" s="13"/>
      <c r="H327" s="199">
        <v>24.84</v>
      </c>
      <c r="I327" s="200"/>
      <c r="J327" s="13"/>
      <c r="K327" s="13"/>
      <c r="L327" s="195"/>
      <c r="M327" s="201"/>
      <c r="N327" s="202"/>
      <c r="O327" s="202"/>
      <c r="P327" s="202"/>
      <c r="Q327" s="202"/>
      <c r="R327" s="202"/>
      <c r="S327" s="202"/>
      <c r="T327" s="20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7" t="s">
        <v>201</v>
      </c>
      <c r="AU327" s="197" t="s">
        <v>85</v>
      </c>
      <c r="AV327" s="13" t="s">
        <v>85</v>
      </c>
      <c r="AW327" s="13" t="s">
        <v>32</v>
      </c>
      <c r="AX327" s="13" t="s">
        <v>76</v>
      </c>
      <c r="AY327" s="197" t="s">
        <v>153</v>
      </c>
    </row>
    <row r="328" s="13" customFormat="1">
      <c r="A328" s="13"/>
      <c r="B328" s="195"/>
      <c r="C328" s="13"/>
      <c r="D328" s="196" t="s">
        <v>201</v>
      </c>
      <c r="E328" s="197" t="s">
        <v>1</v>
      </c>
      <c r="F328" s="198" t="s">
        <v>626</v>
      </c>
      <c r="G328" s="13"/>
      <c r="H328" s="199">
        <v>-1.8</v>
      </c>
      <c r="I328" s="200"/>
      <c r="J328" s="13"/>
      <c r="K328" s="13"/>
      <c r="L328" s="195"/>
      <c r="M328" s="201"/>
      <c r="N328" s="202"/>
      <c r="O328" s="202"/>
      <c r="P328" s="202"/>
      <c r="Q328" s="202"/>
      <c r="R328" s="202"/>
      <c r="S328" s="202"/>
      <c r="T328" s="20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7" t="s">
        <v>201</v>
      </c>
      <c r="AU328" s="197" t="s">
        <v>85</v>
      </c>
      <c r="AV328" s="13" t="s">
        <v>85</v>
      </c>
      <c r="AW328" s="13" t="s">
        <v>32</v>
      </c>
      <c r="AX328" s="13" t="s">
        <v>76</v>
      </c>
      <c r="AY328" s="197" t="s">
        <v>153</v>
      </c>
    </row>
    <row r="329" s="13" customFormat="1">
      <c r="A329" s="13"/>
      <c r="B329" s="195"/>
      <c r="C329" s="13"/>
      <c r="D329" s="196" t="s">
        <v>201</v>
      </c>
      <c r="E329" s="197" t="s">
        <v>1</v>
      </c>
      <c r="F329" s="198" t="s">
        <v>633</v>
      </c>
      <c r="G329" s="13"/>
      <c r="H329" s="199">
        <v>82.484999999999999</v>
      </c>
      <c r="I329" s="200"/>
      <c r="J329" s="13"/>
      <c r="K329" s="13"/>
      <c r="L329" s="195"/>
      <c r="M329" s="201"/>
      <c r="N329" s="202"/>
      <c r="O329" s="202"/>
      <c r="P329" s="202"/>
      <c r="Q329" s="202"/>
      <c r="R329" s="202"/>
      <c r="S329" s="202"/>
      <c r="T329" s="20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7" t="s">
        <v>201</v>
      </c>
      <c r="AU329" s="197" t="s">
        <v>85</v>
      </c>
      <c r="AV329" s="13" t="s">
        <v>85</v>
      </c>
      <c r="AW329" s="13" t="s">
        <v>32</v>
      </c>
      <c r="AX329" s="13" t="s">
        <v>76</v>
      </c>
      <c r="AY329" s="197" t="s">
        <v>153</v>
      </c>
    </row>
    <row r="330" s="13" customFormat="1">
      <c r="A330" s="13"/>
      <c r="B330" s="195"/>
      <c r="C330" s="13"/>
      <c r="D330" s="196" t="s">
        <v>201</v>
      </c>
      <c r="E330" s="197" t="s">
        <v>1</v>
      </c>
      <c r="F330" s="198" t="s">
        <v>634</v>
      </c>
      <c r="G330" s="13"/>
      <c r="H330" s="199">
        <v>-11.199999999999999</v>
      </c>
      <c r="I330" s="200"/>
      <c r="J330" s="13"/>
      <c r="K330" s="13"/>
      <c r="L330" s="195"/>
      <c r="M330" s="201"/>
      <c r="N330" s="202"/>
      <c r="O330" s="202"/>
      <c r="P330" s="202"/>
      <c r="Q330" s="202"/>
      <c r="R330" s="202"/>
      <c r="S330" s="202"/>
      <c r="T330" s="20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7" t="s">
        <v>201</v>
      </c>
      <c r="AU330" s="197" t="s">
        <v>85</v>
      </c>
      <c r="AV330" s="13" t="s">
        <v>85</v>
      </c>
      <c r="AW330" s="13" t="s">
        <v>32</v>
      </c>
      <c r="AX330" s="13" t="s">
        <v>76</v>
      </c>
      <c r="AY330" s="197" t="s">
        <v>153</v>
      </c>
    </row>
    <row r="331" s="13" customFormat="1">
      <c r="A331" s="13"/>
      <c r="B331" s="195"/>
      <c r="C331" s="13"/>
      <c r="D331" s="196" t="s">
        <v>201</v>
      </c>
      <c r="E331" s="197" t="s">
        <v>1</v>
      </c>
      <c r="F331" s="198" t="s">
        <v>619</v>
      </c>
      <c r="G331" s="13"/>
      <c r="H331" s="199">
        <v>-2.6459999999999999</v>
      </c>
      <c r="I331" s="200"/>
      <c r="J331" s="13"/>
      <c r="K331" s="13"/>
      <c r="L331" s="195"/>
      <c r="M331" s="201"/>
      <c r="N331" s="202"/>
      <c r="O331" s="202"/>
      <c r="P331" s="202"/>
      <c r="Q331" s="202"/>
      <c r="R331" s="202"/>
      <c r="S331" s="202"/>
      <c r="T331" s="20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7" t="s">
        <v>201</v>
      </c>
      <c r="AU331" s="197" t="s">
        <v>85</v>
      </c>
      <c r="AV331" s="13" t="s">
        <v>85</v>
      </c>
      <c r="AW331" s="13" t="s">
        <v>32</v>
      </c>
      <c r="AX331" s="13" t="s">
        <v>76</v>
      </c>
      <c r="AY331" s="197" t="s">
        <v>153</v>
      </c>
    </row>
    <row r="332" s="13" customFormat="1">
      <c r="A332" s="13"/>
      <c r="B332" s="195"/>
      <c r="C332" s="13"/>
      <c r="D332" s="196" t="s">
        <v>201</v>
      </c>
      <c r="E332" s="197" t="s">
        <v>1</v>
      </c>
      <c r="F332" s="198" t="s">
        <v>556</v>
      </c>
      <c r="G332" s="13"/>
      <c r="H332" s="199">
        <v>-3.6000000000000001</v>
      </c>
      <c r="I332" s="200"/>
      <c r="J332" s="13"/>
      <c r="K332" s="13"/>
      <c r="L332" s="195"/>
      <c r="M332" s="201"/>
      <c r="N332" s="202"/>
      <c r="O332" s="202"/>
      <c r="P332" s="202"/>
      <c r="Q332" s="202"/>
      <c r="R332" s="202"/>
      <c r="S332" s="202"/>
      <c r="T332" s="20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7" t="s">
        <v>201</v>
      </c>
      <c r="AU332" s="197" t="s">
        <v>85</v>
      </c>
      <c r="AV332" s="13" t="s">
        <v>85</v>
      </c>
      <c r="AW332" s="13" t="s">
        <v>32</v>
      </c>
      <c r="AX332" s="13" t="s">
        <v>76</v>
      </c>
      <c r="AY332" s="197" t="s">
        <v>153</v>
      </c>
    </row>
    <row r="333" s="13" customFormat="1">
      <c r="A333" s="13"/>
      <c r="B333" s="195"/>
      <c r="C333" s="13"/>
      <c r="D333" s="196" t="s">
        <v>201</v>
      </c>
      <c r="E333" s="197" t="s">
        <v>1</v>
      </c>
      <c r="F333" s="198" t="s">
        <v>635</v>
      </c>
      <c r="G333" s="13"/>
      <c r="H333" s="199">
        <v>28.844999999999999</v>
      </c>
      <c r="I333" s="200"/>
      <c r="J333" s="13"/>
      <c r="K333" s="13"/>
      <c r="L333" s="195"/>
      <c r="M333" s="201"/>
      <c r="N333" s="202"/>
      <c r="O333" s="202"/>
      <c r="P333" s="202"/>
      <c r="Q333" s="202"/>
      <c r="R333" s="202"/>
      <c r="S333" s="202"/>
      <c r="T333" s="20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7" t="s">
        <v>201</v>
      </c>
      <c r="AU333" s="197" t="s">
        <v>85</v>
      </c>
      <c r="AV333" s="13" t="s">
        <v>85</v>
      </c>
      <c r="AW333" s="13" t="s">
        <v>32</v>
      </c>
      <c r="AX333" s="13" t="s">
        <v>76</v>
      </c>
      <c r="AY333" s="197" t="s">
        <v>153</v>
      </c>
    </row>
    <row r="334" s="13" customFormat="1">
      <c r="A334" s="13"/>
      <c r="B334" s="195"/>
      <c r="C334" s="13"/>
      <c r="D334" s="196" t="s">
        <v>201</v>
      </c>
      <c r="E334" s="197" t="s">
        <v>1</v>
      </c>
      <c r="F334" s="198" t="s">
        <v>522</v>
      </c>
      <c r="G334" s="13"/>
      <c r="H334" s="199">
        <v>-1.6000000000000001</v>
      </c>
      <c r="I334" s="200"/>
      <c r="J334" s="13"/>
      <c r="K334" s="13"/>
      <c r="L334" s="195"/>
      <c r="M334" s="201"/>
      <c r="N334" s="202"/>
      <c r="O334" s="202"/>
      <c r="P334" s="202"/>
      <c r="Q334" s="202"/>
      <c r="R334" s="202"/>
      <c r="S334" s="202"/>
      <c r="T334" s="20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7" t="s">
        <v>201</v>
      </c>
      <c r="AU334" s="197" t="s">
        <v>85</v>
      </c>
      <c r="AV334" s="13" t="s">
        <v>85</v>
      </c>
      <c r="AW334" s="13" t="s">
        <v>32</v>
      </c>
      <c r="AX334" s="13" t="s">
        <v>76</v>
      </c>
      <c r="AY334" s="197" t="s">
        <v>153</v>
      </c>
    </row>
    <row r="335" s="13" customFormat="1">
      <c r="A335" s="13"/>
      <c r="B335" s="195"/>
      <c r="C335" s="13"/>
      <c r="D335" s="196" t="s">
        <v>201</v>
      </c>
      <c r="E335" s="197" t="s">
        <v>1</v>
      </c>
      <c r="F335" s="198" t="s">
        <v>636</v>
      </c>
      <c r="G335" s="13"/>
      <c r="H335" s="199">
        <v>28.035</v>
      </c>
      <c r="I335" s="200"/>
      <c r="J335" s="13"/>
      <c r="K335" s="13"/>
      <c r="L335" s="195"/>
      <c r="M335" s="201"/>
      <c r="N335" s="202"/>
      <c r="O335" s="202"/>
      <c r="P335" s="202"/>
      <c r="Q335" s="202"/>
      <c r="R335" s="202"/>
      <c r="S335" s="202"/>
      <c r="T335" s="20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7" t="s">
        <v>201</v>
      </c>
      <c r="AU335" s="197" t="s">
        <v>85</v>
      </c>
      <c r="AV335" s="13" t="s">
        <v>85</v>
      </c>
      <c r="AW335" s="13" t="s">
        <v>32</v>
      </c>
      <c r="AX335" s="13" t="s">
        <v>76</v>
      </c>
      <c r="AY335" s="197" t="s">
        <v>153</v>
      </c>
    </row>
    <row r="336" s="13" customFormat="1">
      <c r="A336" s="13"/>
      <c r="B336" s="195"/>
      <c r="C336" s="13"/>
      <c r="D336" s="196" t="s">
        <v>201</v>
      </c>
      <c r="E336" s="197" t="s">
        <v>1</v>
      </c>
      <c r="F336" s="198" t="s">
        <v>522</v>
      </c>
      <c r="G336" s="13"/>
      <c r="H336" s="199">
        <v>-1.6000000000000001</v>
      </c>
      <c r="I336" s="200"/>
      <c r="J336" s="13"/>
      <c r="K336" s="13"/>
      <c r="L336" s="195"/>
      <c r="M336" s="201"/>
      <c r="N336" s="202"/>
      <c r="O336" s="202"/>
      <c r="P336" s="202"/>
      <c r="Q336" s="202"/>
      <c r="R336" s="202"/>
      <c r="S336" s="202"/>
      <c r="T336" s="20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7" t="s">
        <v>201</v>
      </c>
      <c r="AU336" s="197" t="s">
        <v>85</v>
      </c>
      <c r="AV336" s="13" t="s">
        <v>85</v>
      </c>
      <c r="AW336" s="13" t="s">
        <v>32</v>
      </c>
      <c r="AX336" s="13" t="s">
        <v>76</v>
      </c>
      <c r="AY336" s="197" t="s">
        <v>153</v>
      </c>
    </row>
    <row r="337" s="13" customFormat="1">
      <c r="A337" s="13"/>
      <c r="B337" s="195"/>
      <c r="C337" s="13"/>
      <c r="D337" s="196" t="s">
        <v>201</v>
      </c>
      <c r="E337" s="197" t="s">
        <v>1</v>
      </c>
      <c r="F337" s="198" t="s">
        <v>554</v>
      </c>
      <c r="G337" s="13"/>
      <c r="H337" s="199">
        <v>-1.3999999999999999</v>
      </c>
      <c r="I337" s="200"/>
      <c r="J337" s="13"/>
      <c r="K337" s="13"/>
      <c r="L337" s="195"/>
      <c r="M337" s="201"/>
      <c r="N337" s="202"/>
      <c r="O337" s="202"/>
      <c r="P337" s="202"/>
      <c r="Q337" s="202"/>
      <c r="R337" s="202"/>
      <c r="S337" s="202"/>
      <c r="T337" s="20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7" t="s">
        <v>201</v>
      </c>
      <c r="AU337" s="197" t="s">
        <v>85</v>
      </c>
      <c r="AV337" s="13" t="s">
        <v>85</v>
      </c>
      <c r="AW337" s="13" t="s">
        <v>32</v>
      </c>
      <c r="AX337" s="13" t="s">
        <v>76</v>
      </c>
      <c r="AY337" s="197" t="s">
        <v>153</v>
      </c>
    </row>
    <row r="338" s="13" customFormat="1">
      <c r="A338" s="13"/>
      <c r="B338" s="195"/>
      <c r="C338" s="13"/>
      <c r="D338" s="196" t="s">
        <v>201</v>
      </c>
      <c r="E338" s="197" t="s">
        <v>1</v>
      </c>
      <c r="F338" s="198" t="s">
        <v>637</v>
      </c>
      <c r="G338" s="13"/>
      <c r="H338" s="199">
        <v>16.335000000000001</v>
      </c>
      <c r="I338" s="200"/>
      <c r="J338" s="13"/>
      <c r="K338" s="13"/>
      <c r="L338" s="195"/>
      <c r="M338" s="201"/>
      <c r="N338" s="202"/>
      <c r="O338" s="202"/>
      <c r="P338" s="202"/>
      <c r="Q338" s="202"/>
      <c r="R338" s="202"/>
      <c r="S338" s="202"/>
      <c r="T338" s="20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7" t="s">
        <v>201</v>
      </c>
      <c r="AU338" s="197" t="s">
        <v>85</v>
      </c>
      <c r="AV338" s="13" t="s">
        <v>85</v>
      </c>
      <c r="AW338" s="13" t="s">
        <v>32</v>
      </c>
      <c r="AX338" s="13" t="s">
        <v>76</v>
      </c>
      <c r="AY338" s="197" t="s">
        <v>153</v>
      </c>
    </row>
    <row r="339" s="13" customFormat="1">
      <c r="A339" s="13"/>
      <c r="B339" s="195"/>
      <c r="C339" s="13"/>
      <c r="D339" s="196" t="s">
        <v>201</v>
      </c>
      <c r="E339" s="197" t="s">
        <v>1</v>
      </c>
      <c r="F339" s="198" t="s">
        <v>554</v>
      </c>
      <c r="G339" s="13"/>
      <c r="H339" s="199">
        <v>-1.3999999999999999</v>
      </c>
      <c r="I339" s="200"/>
      <c r="J339" s="13"/>
      <c r="K339" s="13"/>
      <c r="L339" s="195"/>
      <c r="M339" s="201"/>
      <c r="N339" s="202"/>
      <c r="O339" s="202"/>
      <c r="P339" s="202"/>
      <c r="Q339" s="202"/>
      <c r="R339" s="202"/>
      <c r="S339" s="202"/>
      <c r="T339" s="20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7" t="s">
        <v>201</v>
      </c>
      <c r="AU339" s="197" t="s">
        <v>85</v>
      </c>
      <c r="AV339" s="13" t="s">
        <v>85</v>
      </c>
      <c r="AW339" s="13" t="s">
        <v>32</v>
      </c>
      <c r="AX339" s="13" t="s">
        <v>76</v>
      </c>
      <c r="AY339" s="197" t="s">
        <v>153</v>
      </c>
    </row>
    <row r="340" s="13" customFormat="1">
      <c r="A340" s="13"/>
      <c r="B340" s="195"/>
      <c r="C340" s="13"/>
      <c r="D340" s="196" t="s">
        <v>201</v>
      </c>
      <c r="E340" s="197" t="s">
        <v>1</v>
      </c>
      <c r="F340" s="198" t="s">
        <v>638</v>
      </c>
      <c r="G340" s="13"/>
      <c r="H340" s="199">
        <v>36.585000000000001</v>
      </c>
      <c r="I340" s="200"/>
      <c r="J340" s="13"/>
      <c r="K340" s="13"/>
      <c r="L340" s="195"/>
      <c r="M340" s="201"/>
      <c r="N340" s="202"/>
      <c r="O340" s="202"/>
      <c r="P340" s="202"/>
      <c r="Q340" s="202"/>
      <c r="R340" s="202"/>
      <c r="S340" s="202"/>
      <c r="T340" s="20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7" t="s">
        <v>201</v>
      </c>
      <c r="AU340" s="197" t="s">
        <v>85</v>
      </c>
      <c r="AV340" s="13" t="s">
        <v>85</v>
      </c>
      <c r="AW340" s="13" t="s">
        <v>32</v>
      </c>
      <c r="AX340" s="13" t="s">
        <v>76</v>
      </c>
      <c r="AY340" s="197" t="s">
        <v>153</v>
      </c>
    </row>
    <row r="341" s="13" customFormat="1">
      <c r="A341" s="13"/>
      <c r="B341" s="195"/>
      <c r="C341" s="13"/>
      <c r="D341" s="196" t="s">
        <v>201</v>
      </c>
      <c r="E341" s="197" t="s">
        <v>1</v>
      </c>
      <c r="F341" s="198" t="s">
        <v>522</v>
      </c>
      <c r="G341" s="13"/>
      <c r="H341" s="199">
        <v>-1.6000000000000001</v>
      </c>
      <c r="I341" s="200"/>
      <c r="J341" s="13"/>
      <c r="K341" s="13"/>
      <c r="L341" s="195"/>
      <c r="M341" s="201"/>
      <c r="N341" s="202"/>
      <c r="O341" s="202"/>
      <c r="P341" s="202"/>
      <c r="Q341" s="202"/>
      <c r="R341" s="202"/>
      <c r="S341" s="202"/>
      <c r="T341" s="20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7" t="s">
        <v>201</v>
      </c>
      <c r="AU341" s="197" t="s">
        <v>85</v>
      </c>
      <c r="AV341" s="13" t="s">
        <v>85</v>
      </c>
      <c r="AW341" s="13" t="s">
        <v>32</v>
      </c>
      <c r="AX341" s="13" t="s">
        <v>76</v>
      </c>
      <c r="AY341" s="197" t="s">
        <v>153</v>
      </c>
    </row>
    <row r="342" s="13" customFormat="1">
      <c r="A342" s="13"/>
      <c r="B342" s="195"/>
      <c r="C342" s="13"/>
      <c r="D342" s="196" t="s">
        <v>201</v>
      </c>
      <c r="E342" s="197" t="s">
        <v>1</v>
      </c>
      <c r="F342" s="198" t="s">
        <v>554</v>
      </c>
      <c r="G342" s="13"/>
      <c r="H342" s="199">
        <v>-1.3999999999999999</v>
      </c>
      <c r="I342" s="200"/>
      <c r="J342" s="13"/>
      <c r="K342" s="13"/>
      <c r="L342" s="195"/>
      <c r="M342" s="201"/>
      <c r="N342" s="202"/>
      <c r="O342" s="202"/>
      <c r="P342" s="202"/>
      <c r="Q342" s="202"/>
      <c r="R342" s="202"/>
      <c r="S342" s="202"/>
      <c r="T342" s="20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7" t="s">
        <v>201</v>
      </c>
      <c r="AU342" s="197" t="s">
        <v>85</v>
      </c>
      <c r="AV342" s="13" t="s">
        <v>85</v>
      </c>
      <c r="AW342" s="13" t="s">
        <v>32</v>
      </c>
      <c r="AX342" s="13" t="s">
        <v>76</v>
      </c>
      <c r="AY342" s="197" t="s">
        <v>153</v>
      </c>
    </row>
    <row r="343" s="13" customFormat="1">
      <c r="A343" s="13"/>
      <c r="B343" s="195"/>
      <c r="C343" s="13"/>
      <c r="D343" s="196" t="s">
        <v>201</v>
      </c>
      <c r="E343" s="197" t="s">
        <v>1</v>
      </c>
      <c r="F343" s="198" t="s">
        <v>639</v>
      </c>
      <c r="G343" s="13"/>
      <c r="H343" s="199">
        <v>34.649999999999999</v>
      </c>
      <c r="I343" s="200"/>
      <c r="J343" s="13"/>
      <c r="K343" s="13"/>
      <c r="L343" s="195"/>
      <c r="M343" s="201"/>
      <c r="N343" s="202"/>
      <c r="O343" s="202"/>
      <c r="P343" s="202"/>
      <c r="Q343" s="202"/>
      <c r="R343" s="202"/>
      <c r="S343" s="202"/>
      <c r="T343" s="20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7" t="s">
        <v>201</v>
      </c>
      <c r="AU343" s="197" t="s">
        <v>85</v>
      </c>
      <c r="AV343" s="13" t="s">
        <v>85</v>
      </c>
      <c r="AW343" s="13" t="s">
        <v>32</v>
      </c>
      <c r="AX343" s="13" t="s">
        <v>76</v>
      </c>
      <c r="AY343" s="197" t="s">
        <v>153</v>
      </c>
    </row>
    <row r="344" s="13" customFormat="1">
      <c r="A344" s="13"/>
      <c r="B344" s="195"/>
      <c r="C344" s="13"/>
      <c r="D344" s="196" t="s">
        <v>201</v>
      </c>
      <c r="E344" s="197" t="s">
        <v>1</v>
      </c>
      <c r="F344" s="198" t="s">
        <v>640</v>
      </c>
      <c r="G344" s="13"/>
      <c r="H344" s="199">
        <v>-4.2000000000000002</v>
      </c>
      <c r="I344" s="200"/>
      <c r="J344" s="13"/>
      <c r="K344" s="13"/>
      <c r="L344" s="195"/>
      <c r="M344" s="201"/>
      <c r="N344" s="202"/>
      <c r="O344" s="202"/>
      <c r="P344" s="202"/>
      <c r="Q344" s="202"/>
      <c r="R344" s="202"/>
      <c r="S344" s="202"/>
      <c r="T344" s="20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7" t="s">
        <v>201</v>
      </c>
      <c r="AU344" s="197" t="s">
        <v>85</v>
      </c>
      <c r="AV344" s="13" t="s">
        <v>85</v>
      </c>
      <c r="AW344" s="13" t="s">
        <v>32</v>
      </c>
      <c r="AX344" s="13" t="s">
        <v>76</v>
      </c>
      <c r="AY344" s="197" t="s">
        <v>153</v>
      </c>
    </row>
    <row r="345" s="13" customFormat="1">
      <c r="A345" s="13"/>
      <c r="B345" s="195"/>
      <c r="C345" s="13"/>
      <c r="D345" s="196" t="s">
        <v>201</v>
      </c>
      <c r="E345" s="197" t="s">
        <v>1</v>
      </c>
      <c r="F345" s="198" t="s">
        <v>641</v>
      </c>
      <c r="G345" s="13"/>
      <c r="H345" s="199">
        <v>10.800000000000001</v>
      </c>
      <c r="I345" s="200"/>
      <c r="J345" s="13"/>
      <c r="K345" s="13"/>
      <c r="L345" s="195"/>
      <c r="M345" s="201"/>
      <c r="N345" s="202"/>
      <c r="O345" s="202"/>
      <c r="P345" s="202"/>
      <c r="Q345" s="202"/>
      <c r="R345" s="202"/>
      <c r="S345" s="202"/>
      <c r="T345" s="20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7" t="s">
        <v>201</v>
      </c>
      <c r="AU345" s="197" t="s">
        <v>85</v>
      </c>
      <c r="AV345" s="13" t="s">
        <v>85</v>
      </c>
      <c r="AW345" s="13" t="s">
        <v>32</v>
      </c>
      <c r="AX345" s="13" t="s">
        <v>76</v>
      </c>
      <c r="AY345" s="197" t="s">
        <v>153</v>
      </c>
    </row>
    <row r="346" s="13" customFormat="1">
      <c r="A346" s="13"/>
      <c r="B346" s="195"/>
      <c r="C346" s="13"/>
      <c r="D346" s="196" t="s">
        <v>201</v>
      </c>
      <c r="E346" s="197" t="s">
        <v>1</v>
      </c>
      <c r="F346" s="198" t="s">
        <v>554</v>
      </c>
      <c r="G346" s="13"/>
      <c r="H346" s="199">
        <v>-1.3999999999999999</v>
      </c>
      <c r="I346" s="200"/>
      <c r="J346" s="13"/>
      <c r="K346" s="13"/>
      <c r="L346" s="195"/>
      <c r="M346" s="201"/>
      <c r="N346" s="202"/>
      <c r="O346" s="202"/>
      <c r="P346" s="202"/>
      <c r="Q346" s="202"/>
      <c r="R346" s="202"/>
      <c r="S346" s="202"/>
      <c r="T346" s="20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7" t="s">
        <v>201</v>
      </c>
      <c r="AU346" s="197" t="s">
        <v>85</v>
      </c>
      <c r="AV346" s="13" t="s">
        <v>85</v>
      </c>
      <c r="AW346" s="13" t="s">
        <v>32</v>
      </c>
      <c r="AX346" s="13" t="s">
        <v>76</v>
      </c>
      <c r="AY346" s="197" t="s">
        <v>153</v>
      </c>
    </row>
    <row r="347" s="13" customFormat="1">
      <c r="A347" s="13"/>
      <c r="B347" s="195"/>
      <c r="C347" s="13"/>
      <c r="D347" s="196" t="s">
        <v>201</v>
      </c>
      <c r="E347" s="197" t="s">
        <v>1</v>
      </c>
      <c r="F347" s="198" t="s">
        <v>642</v>
      </c>
      <c r="G347" s="13"/>
      <c r="H347" s="199">
        <v>10.935000000000001</v>
      </c>
      <c r="I347" s="200"/>
      <c r="J347" s="13"/>
      <c r="K347" s="13"/>
      <c r="L347" s="195"/>
      <c r="M347" s="201"/>
      <c r="N347" s="202"/>
      <c r="O347" s="202"/>
      <c r="P347" s="202"/>
      <c r="Q347" s="202"/>
      <c r="R347" s="202"/>
      <c r="S347" s="202"/>
      <c r="T347" s="20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7" t="s">
        <v>201</v>
      </c>
      <c r="AU347" s="197" t="s">
        <v>85</v>
      </c>
      <c r="AV347" s="13" t="s">
        <v>85</v>
      </c>
      <c r="AW347" s="13" t="s">
        <v>32</v>
      </c>
      <c r="AX347" s="13" t="s">
        <v>76</v>
      </c>
      <c r="AY347" s="197" t="s">
        <v>153</v>
      </c>
    </row>
    <row r="348" s="13" customFormat="1">
      <c r="A348" s="13"/>
      <c r="B348" s="195"/>
      <c r="C348" s="13"/>
      <c r="D348" s="196" t="s">
        <v>201</v>
      </c>
      <c r="E348" s="197" t="s">
        <v>1</v>
      </c>
      <c r="F348" s="198" t="s">
        <v>554</v>
      </c>
      <c r="G348" s="13"/>
      <c r="H348" s="199">
        <v>-1.3999999999999999</v>
      </c>
      <c r="I348" s="200"/>
      <c r="J348" s="13"/>
      <c r="K348" s="13"/>
      <c r="L348" s="195"/>
      <c r="M348" s="201"/>
      <c r="N348" s="202"/>
      <c r="O348" s="202"/>
      <c r="P348" s="202"/>
      <c r="Q348" s="202"/>
      <c r="R348" s="202"/>
      <c r="S348" s="202"/>
      <c r="T348" s="20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7" t="s">
        <v>201</v>
      </c>
      <c r="AU348" s="197" t="s">
        <v>85</v>
      </c>
      <c r="AV348" s="13" t="s">
        <v>85</v>
      </c>
      <c r="AW348" s="13" t="s">
        <v>32</v>
      </c>
      <c r="AX348" s="13" t="s">
        <v>76</v>
      </c>
      <c r="AY348" s="197" t="s">
        <v>153</v>
      </c>
    </row>
    <row r="349" s="13" customFormat="1">
      <c r="A349" s="13"/>
      <c r="B349" s="195"/>
      <c r="C349" s="13"/>
      <c r="D349" s="196" t="s">
        <v>201</v>
      </c>
      <c r="E349" s="197" t="s">
        <v>1</v>
      </c>
      <c r="F349" s="198" t="s">
        <v>643</v>
      </c>
      <c r="G349" s="13"/>
      <c r="H349" s="199">
        <v>36.585000000000001</v>
      </c>
      <c r="I349" s="200"/>
      <c r="J349" s="13"/>
      <c r="K349" s="13"/>
      <c r="L349" s="195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7" t="s">
        <v>201</v>
      </c>
      <c r="AU349" s="197" t="s">
        <v>85</v>
      </c>
      <c r="AV349" s="13" t="s">
        <v>85</v>
      </c>
      <c r="AW349" s="13" t="s">
        <v>32</v>
      </c>
      <c r="AX349" s="13" t="s">
        <v>76</v>
      </c>
      <c r="AY349" s="197" t="s">
        <v>153</v>
      </c>
    </row>
    <row r="350" s="13" customFormat="1">
      <c r="A350" s="13"/>
      <c r="B350" s="195"/>
      <c r="C350" s="13"/>
      <c r="D350" s="196" t="s">
        <v>201</v>
      </c>
      <c r="E350" s="197" t="s">
        <v>1</v>
      </c>
      <c r="F350" s="198" t="s">
        <v>554</v>
      </c>
      <c r="G350" s="13"/>
      <c r="H350" s="199">
        <v>-1.3999999999999999</v>
      </c>
      <c r="I350" s="200"/>
      <c r="J350" s="13"/>
      <c r="K350" s="13"/>
      <c r="L350" s="195"/>
      <c r="M350" s="201"/>
      <c r="N350" s="202"/>
      <c r="O350" s="202"/>
      <c r="P350" s="202"/>
      <c r="Q350" s="202"/>
      <c r="R350" s="202"/>
      <c r="S350" s="202"/>
      <c r="T350" s="20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7" t="s">
        <v>201</v>
      </c>
      <c r="AU350" s="197" t="s">
        <v>85</v>
      </c>
      <c r="AV350" s="13" t="s">
        <v>85</v>
      </c>
      <c r="AW350" s="13" t="s">
        <v>32</v>
      </c>
      <c r="AX350" s="13" t="s">
        <v>76</v>
      </c>
      <c r="AY350" s="197" t="s">
        <v>153</v>
      </c>
    </row>
    <row r="351" s="13" customFormat="1">
      <c r="A351" s="13"/>
      <c r="B351" s="195"/>
      <c r="C351" s="13"/>
      <c r="D351" s="196" t="s">
        <v>201</v>
      </c>
      <c r="E351" s="197" t="s">
        <v>1</v>
      </c>
      <c r="F351" s="198" t="s">
        <v>522</v>
      </c>
      <c r="G351" s="13"/>
      <c r="H351" s="199">
        <v>-1.6000000000000001</v>
      </c>
      <c r="I351" s="200"/>
      <c r="J351" s="13"/>
      <c r="K351" s="13"/>
      <c r="L351" s="195"/>
      <c r="M351" s="201"/>
      <c r="N351" s="202"/>
      <c r="O351" s="202"/>
      <c r="P351" s="202"/>
      <c r="Q351" s="202"/>
      <c r="R351" s="202"/>
      <c r="S351" s="202"/>
      <c r="T351" s="20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7" t="s">
        <v>201</v>
      </c>
      <c r="AU351" s="197" t="s">
        <v>85</v>
      </c>
      <c r="AV351" s="13" t="s">
        <v>85</v>
      </c>
      <c r="AW351" s="13" t="s">
        <v>32</v>
      </c>
      <c r="AX351" s="13" t="s">
        <v>76</v>
      </c>
      <c r="AY351" s="197" t="s">
        <v>153</v>
      </c>
    </row>
    <row r="352" s="13" customFormat="1">
      <c r="A352" s="13"/>
      <c r="B352" s="195"/>
      <c r="C352" s="13"/>
      <c r="D352" s="196" t="s">
        <v>201</v>
      </c>
      <c r="E352" s="197" t="s">
        <v>1</v>
      </c>
      <c r="F352" s="198" t="s">
        <v>644</v>
      </c>
      <c r="G352" s="13"/>
      <c r="H352" s="199">
        <v>34.289999999999999</v>
      </c>
      <c r="I352" s="200"/>
      <c r="J352" s="13"/>
      <c r="K352" s="13"/>
      <c r="L352" s="195"/>
      <c r="M352" s="201"/>
      <c r="N352" s="202"/>
      <c r="O352" s="202"/>
      <c r="P352" s="202"/>
      <c r="Q352" s="202"/>
      <c r="R352" s="202"/>
      <c r="S352" s="202"/>
      <c r="T352" s="20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7" t="s">
        <v>201</v>
      </c>
      <c r="AU352" s="197" t="s">
        <v>85</v>
      </c>
      <c r="AV352" s="13" t="s">
        <v>85</v>
      </c>
      <c r="AW352" s="13" t="s">
        <v>32</v>
      </c>
      <c r="AX352" s="13" t="s">
        <v>76</v>
      </c>
      <c r="AY352" s="197" t="s">
        <v>153</v>
      </c>
    </row>
    <row r="353" s="13" customFormat="1">
      <c r="A353" s="13"/>
      <c r="B353" s="195"/>
      <c r="C353" s="13"/>
      <c r="D353" s="196" t="s">
        <v>201</v>
      </c>
      <c r="E353" s="197" t="s">
        <v>1</v>
      </c>
      <c r="F353" s="198" t="s">
        <v>640</v>
      </c>
      <c r="G353" s="13"/>
      <c r="H353" s="199">
        <v>-4.2000000000000002</v>
      </c>
      <c r="I353" s="200"/>
      <c r="J353" s="13"/>
      <c r="K353" s="13"/>
      <c r="L353" s="195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7" t="s">
        <v>201</v>
      </c>
      <c r="AU353" s="197" t="s">
        <v>85</v>
      </c>
      <c r="AV353" s="13" t="s">
        <v>85</v>
      </c>
      <c r="AW353" s="13" t="s">
        <v>32</v>
      </c>
      <c r="AX353" s="13" t="s">
        <v>76</v>
      </c>
      <c r="AY353" s="197" t="s">
        <v>153</v>
      </c>
    </row>
    <row r="354" s="13" customFormat="1">
      <c r="A354" s="13"/>
      <c r="B354" s="195"/>
      <c r="C354" s="13"/>
      <c r="D354" s="196" t="s">
        <v>201</v>
      </c>
      <c r="E354" s="197" t="s">
        <v>1</v>
      </c>
      <c r="F354" s="198" t="s">
        <v>645</v>
      </c>
      <c r="G354" s="13"/>
      <c r="H354" s="199">
        <v>10.800000000000001</v>
      </c>
      <c r="I354" s="200"/>
      <c r="J354" s="13"/>
      <c r="K354" s="13"/>
      <c r="L354" s="195"/>
      <c r="M354" s="201"/>
      <c r="N354" s="202"/>
      <c r="O354" s="202"/>
      <c r="P354" s="202"/>
      <c r="Q354" s="202"/>
      <c r="R354" s="202"/>
      <c r="S354" s="202"/>
      <c r="T354" s="20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7" t="s">
        <v>201</v>
      </c>
      <c r="AU354" s="197" t="s">
        <v>85</v>
      </c>
      <c r="AV354" s="13" t="s">
        <v>85</v>
      </c>
      <c r="AW354" s="13" t="s">
        <v>32</v>
      </c>
      <c r="AX354" s="13" t="s">
        <v>76</v>
      </c>
      <c r="AY354" s="197" t="s">
        <v>153</v>
      </c>
    </row>
    <row r="355" s="13" customFormat="1">
      <c r="A355" s="13"/>
      <c r="B355" s="195"/>
      <c r="C355" s="13"/>
      <c r="D355" s="196" t="s">
        <v>201</v>
      </c>
      <c r="E355" s="197" t="s">
        <v>1</v>
      </c>
      <c r="F355" s="198" t="s">
        <v>554</v>
      </c>
      <c r="G355" s="13"/>
      <c r="H355" s="199">
        <v>-1.3999999999999999</v>
      </c>
      <c r="I355" s="200"/>
      <c r="J355" s="13"/>
      <c r="K355" s="13"/>
      <c r="L355" s="195"/>
      <c r="M355" s="201"/>
      <c r="N355" s="202"/>
      <c r="O355" s="202"/>
      <c r="P355" s="202"/>
      <c r="Q355" s="202"/>
      <c r="R355" s="202"/>
      <c r="S355" s="202"/>
      <c r="T355" s="20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7" t="s">
        <v>201</v>
      </c>
      <c r="AU355" s="197" t="s">
        <v>85</v>
      </c>
      <c r="AV355" s="13" t="s">
        <v>85</v>
      </c>
      <c r="AW355" s="13" t="s">
        <v>32</v>
      </c>
      <c r="AX355" s="13" t="s">
        <v>76</v>
      </c>
      <c r="AY355" s="197" t="s">
        <v>153</v>
      </c>
    </row>
    <row r="356" s="13" customFormat="1">
      <c r="A356" s="13"/>
      <c r="B356" s="195"/>
      <c r="C356" s="13"/>
      <c r="D356" s="196" t="s">
        <v>201</v>
      </c>
      <c r="E356" s="197" t="s">
        <v>1</v>
      </c>
      <c r="F356" s="198" t="s">
        <v>646</v>
      </c>
      <c r="G356" s="13"/>
      <c r="H356" s="199">
        <v>10.935000000000001</v>
      </c>
      <c r="I356" s="200"/>
      <c r="J356" s="13"/>
      <c r="K356" s="13"/>
      <c r="L356" s="195"/>
      <c r="M356" s="201"/>
      <c r="N356" s="202"/>
      <c r="O356" s="202"/>
      <c r="P356" s="202"/>
      <c r="Q356" s="202"/>
      <c r="R356" s="202"/>
      <c r="S356" s="202"/>
      <c r="T356" s="20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7" t="s">
        <v>201</v>
      </c>
      <c r="AU356" s="197" t="s">
        <v>85</v>
      </c>
      <c r="AV356" s="13" t="s">
        <v>85</v>
      </c>
      <c r="AW356" s="13" t="s">
        <v>32</v>
      </c>
      <c r="AX356" s="13" t="s">
        <v>76</v>
      </c>
      <c r="AY356" s="197" t="s">
        <v>153</v>
      </c>
    </row>
    <row r="357" s="13" customFormat="1">
      <c r="A357" s="13"/>
      <c r="B357" s="195"/>
      <c r="C357" s="13"/>
      <c r="D357" s="196" t="s">
        <v>201</v>
      </c>
      <c r="E357" s="197" t="s">
        <v>1</v>
      </c>
      <c r="F357" s="198" t="s">
        <v>554</v>
      </c>
      <c r="G357" s="13"/>
      <c r="H357" s="199">
        <v>-1.3999999999999999</v>
      </c>
      <c r="I357" s="200"/>
      <c r="J357" s="13"/>
      <c r="K357" s="13"/>
      <c r="L357" s="195"/>
      <c r="M357" s="201"/>
      <c r="N357" s="202"/>
      <c r="O357" s="202"/>
      <c r="P357" s="202"/>
      <c r="Q357" s="202"/>
      <c r="R357" s="202"/>
      <c r="S357" s="202"/>
      <c r="T357" s="20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7" t="s">
        <v>201</v>
      </c>
      <c r="AU357" s="197" t="s">
        <v>85</v>
      </c>
      <c r="AV357" s="13" t="s">
        <v>85</v>
      </c>
      <c r="AW357" s="13" t="s">
        <v>32</v>
      </c>
      <c r="AX357" s="13" t="s">
        <v>76</v>
      </c>
      <c r="AY357" s="197" t="s">
        <v>153</v>
      </c>
    </row>
    <row r="358" s="13" customFormat="1">
      <c r="A358" s="13"/>
      <c r="B358" s="195"/>
      <c r="C358" s="13"/>
      <c r="D358" s="196" t="s">
        <v>201</v>
      </c>
      <c r="E358" s="197" t="s">
        <v>1</v>
      </c>
      <c r="F358" s="198" t="s">
        <v>647</v>
      </c>
      <c r="G358" s="13"/>
      <c r="H358" s="199">
        <v>22.140000000000001</v>
      </c>
      <c r="I358" s="200"/>
      <c r="J358" s="13"/>
      <c r="K358" s="13"/>
      <c r="L358" s="195"/>
      <c r="M358" s="201"/>
      <c r="N358" s="202"/>
      <c r="O358" s="202"/>
      <c r="P358" s="202"/>
      <c r="Q358" s="202"/>
      <c r="R358" s="202"/>
      <c r="S358" s="202"/>
      <c r="T358" s="20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7" t="s">
        <v>201</v>
      </c>
      <c r="AU358" s="197" t="s">
        <v>85</v>
      </c>
      <c r="AV358" s="13" t="s">
        <v>85</v>
      </c>
      <c r="AW358" s="13" t="s">
        <v>32</v>
      </c>
      <c r="AX358" s="13" t="s">
        <v>76</v>
      </c>
      <c r="AY358" s="197" t="s">
        <v>153</v>
      </c>
    </row>
    <row r="359" s="13" customFormat="1">
      <c r="A359" s="13"/>
      <c r="B359" s="195"/>
      <c r="C359" s="13"/>
      <c r="D359" s="196" t="s">
        <v>201</v>
      </c>
      <c r="E359" s="197" t="s">
        <v>1</v>
      </c>
      <c r="F359" s="198" t="s">
        <v>548</v>
      </c>
      <c r="G359" s="13"/>
      <c r="H359" s="199">
        <v>-3.2000000000000002</v>
      </c>
      <c r="I359" s="200"/>
      <c r="J359" s="13"/>
      <c r="K359" s="13"/>
      <c r="L359" s="195"/>
      <c r="M359" s="201"/>
      <c r="N359" s="202"/>
      <c r="O359" s="202"/>
      <c r="P359" s="202"/>
      <c r="Q359" s="202"/>
      <c r="R359" s="202"/>
      <c r="S359" s="202"/>
      <c r="T359" s="20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7" t="s">
        <v>201</v>
      </c>
      <c r="AU359" s="197" t="s">
        <v>85</v>
      </c>
      <c r="AV359" s="13" t="s">
        <v>85</v>
      </c>
      <c r="AW359" s="13" t="s">
        <v>32</v>
      </c>
      <c r="AX359" s="13" t="s">
        <v>76</v>
      </c>
      <c r="AY359" s="197" t="s">
        <v>153</v>
      </c>
    </row>
    <row r="360" s="13" customFormat="1">
      <c r="A360" s="13"/>
      <c r="B360" s="195"/>
      <c r="C360" s="13"/>
      <c r="D360" s="196" t="s">
        <v>201</v>
      </c>
      <c r="E360" s="197" t="s">
        <v>1</v>
      </c>
      <c r="F360" s="198" t="s">
        <v>648</v>
      </c>
      <c r="G360" s="13"/>
      <c r="H360" s="199">
        <v>16.425000000000001</v>
      </c>
      <c r="I360" s="200"/>
      <c r="J360" s="13"/>
      <c r="K360" s="13"/>
      <c r="L360" s="195"/>
      <c r="M360" s="201"/>
      <c r="N360" s="202"/>
      <c r="O360" s="202"/>
      <c r="P360" s="202"/>
      <c r="Q360" s="202"/>
      <c r="R360" s="202"/>
      <c r="S360" s="202"/>
      <c r="T360" s="20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7" t="s">
        <v>201</v>
      </c>
      <c r="AU360" s="197" t="s">
        <v>85</v>
      </c>
      <c r="AV360" s="13" t="s">
        <v>85</v>
      </c>
      <c r="AW360" s="13" t="s">
        <v>32</v>
      </c>
      <c r="AX360" s="13" t="s">
        <v>76</v>
      </c>
      <c r="AY360" s="197" t="s">
        <v>153</v>
      </c>
    </row>
    <row r="361" s="13" customFormat="1">
      <c r="A361" s="13"/>
      <c r="B361" s="195"/>
      <c r="C361" s="13"/>
      <c r="D361" s="196" t="s">
        <v>201</v>
      </c>
      <c r="E361" s="197" t="s">
        <v>1</v>
      </c>
      <c r="F361" s="198" t="s">
        <v>522</v>
      </c>
      <c r="G361" s="13"/>
      <c r="H361" s="199">
        <v>-1.6000000000000001</v>
      </c>
      <c r="I361" s="200"/>
      <c r="J361" s="13"/>
      <c r="K361" s="13"/>
      <c r="L361" s="195"/>
      <c r="M361" s="201"/>
      <c r="N361" s="202"/>
      <c r="O361" s="202"/>
      <c r="P361" s="202"/>
      <c r="Q361" s="202"/>
      <c r="R361" s="202"/>
      <c r="S361" s="202"/>
      <c r="T361" s="20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7" t="s">
        <v>201</v>
      </c>
      <c r="AU361" s="197" t="s">
        <v>85</v>
      </c>
      <c r="AV361" s="13" t="s">
        <v>85</v>
      </c>
      <c r="AW361" s="13" t="s">
        <v>32</v>
      </c>
      <c r="AX361" s="13" t="s">
        <v>76</v>
      </c>
      <c r="AY361" s="197" t="s">
        <v>153</v>
      </c>
    </row>
    <row r="362" s="13" customFormat="1">
      <c r="A362" s="13"/>
      <c r="B362" s="195"/>
      <c r="C362" s="13"/>
      <c r="D362" s="196" t="s">
        <v>201</v>
      </c>
      <c r="E362" s="197" t="s">
        <v>1</v>
      </c>
      <c r="F362" s="198" t="s">
        <v>649</v>
      </c>
      <c r="G362" s="13"/>
      <c r="H362" s="199">
        <v>55.384999999999998</v>
      </c>
      <c r="I362" s="200"/>
      <c r="J362" s="13"/>
      <c r="K362" s="13"/>
      <c r="L362" s="195"/>
      <c r="M362" s="201"/>
      <c r="N362" s="202"/>
      <c r="O362" s="202"/>
      <c r="P362" s="202"/>
      <c r="Q362" s="202"/>
      <c r="R362" s="202"/>
      <c r="S362" s="202"/>
      <c r="T362" s="20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7" t="s">
        <v>201</v>
      </c>
      <c r="AU362" s="197" t="s">
        <v>85</v>
      </c>
      <c r="AV362" s="13" t="s">
        <v>85</v>
      </c>
      <c r="AW362" s="13" t="s">
        <v>32</v>
      </c>
      <c r="AX362" s="13" t="s">
        <v>76</v>
      </c>
      <c r="AY362" s="197" t="s">
        <v>153</v>
      </c>
    </row>
    <row r="363" s="13" customFormat="1">
      <c r="A363" s="13"/>
      <c r="B363" s="195"/>
      <c r="C363" s="13"/>
      <c r="D363" s="196" t="s">
        <v>201</v>
      </c>
      <c r="E363" s="197" t="s">
        <v>1</v>
      </c>
      <c r="F363" s="198" t="s">
        <v>513</v>
      </c>
      <c r="G363" s="13"/>
      <c r="H363" s="199">
        <v>-5.5</v>
      </c>
      <c r="I363" s="200"/>
      <c r="J363" s="13"/>
      <c r="K363" s="13"/>
      <c r="L363" s="195"/>
      <c r="M363" s="201"/>
      <c r="N363" s="202"/>
      <c r="O363" s="202"/>
      <c r="P363" s="202"/>
      <c r="Q363" s="202"/>
      <c r="R363" s="202"/>
      <c r="S363" s="202"/>
      <c r="T363" s="20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7" t="s">
        <v>201</v>
      </c>
      <c r="AU363" s="197" t="s">
        <v>85</v>
      </c>
      <c r="AV363" s="13" t="s">
        <v>85</v>
      </c>
      <c r="AW363" s="13" t="s">
        <v>32</v>
      </c>
      <c r="AX363" s="13" t="s">
        <v>76</v>
      </c>
      <c r="AY363" s="197" t="s">
        <v>153</v>
      </c>
    </row>
    <row r="364" s="2" customFormat="1" ht="24.15" customHeight="1">
      <c r="A364" s="35"/>
      <c r="B364" s="174"/>
      <c r="C364" s="175" t="s">
        <v>650</v>
      </c>
      <c r="D364" s="175" t="s">
        <v>154</v>
      </c>
      <c r="E364" s="176" t="s">
        <v>651</v>
      </c>
      <c r="F364" s="177" t="s">
        <v>652</v>
      </c>
      <c r="G364" s="178" t="s">
        <v>208</v>
      </c>
      <c r="H364" s="179">
        <v>203.28800000000001</v>
      </c>
      <c r="I364" s="180"/>
      <c r="J364" s="181">
        <f>ROUND(I364*H364,2)</f>
        <v>0</v>
      </c>
      <c r="K364" s="177" t="s">
        <v>173</v>
      </c>
      <c r="L364" s="36"/>
      <c r="M364" s="182" t="s">
        <v>1</v>
      </c>
      <c r="N364" s="183" t="s">
        <v>41</v>
      </c>
      <c r="O364" s="74"/>
      <c r="P364" s="184">
        <f>O364*H364</f>
        <v>0</v>
      </c>
      <c r="Q364" s="184">
        <v>0.021000000000000001</v>
      </c>
      <c r="R364" s="184">
        <f>Q364*H364</f>
        <v>4.2690480000000006</v>
      </c>
      <c r="S364" s="184">
        <v>0</v>
      </c>
      <c r="T364" s="18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86" t="s">
        <v>152</v>
      </c>
      <c r="AT364" s="186" t="s">
        <v>154</v>
      </c>
      <c r="AU364" s="186" t="s">
        <v>85</v>
      </c>
      <c r="AY364" s="16" t="s">
        <v>153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6" t="s">
        <v>83</v>
      </c>
      <c r="BK364" s="187">
        <f>ROUND(I364*H364,2)</f>
        <v>0</v>
      </c>
      <c r="BL364" s="16" t="s">
        <v>152</v>
      </c>
      <c r="BM364" s="186" t="s">
        <v>653</v>
      </c>
    </row>
    <row r="365" s="13" customFormat="1">
      <c r="A365" s="13"/>
      <c r="B365" s="195"/>
      <c r="C365" s="13"/>
      <c r="D365" s="196" t="s">
        <v>201</v>
      </c>
      <c r="E365" s="197" t="s">
        <v>1</v>
      </c>
      <c r="F365" s="198" t="s">
        <v>654</v>
      </c>
      <c r="G365" s="13"/>
      <c r="H365" s="199">
        <v>74.382000000000005</v>
      </c>
      <c r="I365" s="200"/>
      <c r="J365" s="13"/>
      <c r="K365" s="13"/>
      <c r="L365" s="195"/>
      <c r="M365" s="201"/>
      <c r="N365" s="202"/>
      <c r="O365" s="202"/>
      <c r="P365" s="202"/>
      <c r="Q365" s="202"/>
      <c r="R365" s="202"/>
      <c r="S365" s="202"/>
      <c r="T365" s="20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7" t="s">
        <v>201</v>
      </c>
      <c r="AU365" s="197" t="s">
        <v>85</v>
      </c>
      <c r="AV365" s="13" t="s">
        <v>85</v>
      </c>
      <c r="AW365" s="13" t="s">
        <v>32</v>
      </c>
      <c r="AX365" s="13" t="s">
        <v>76</v>
      </c>
      <c r="AY365" s="197" t="s">
        <v>153</v>
      </c>
    </row>
    <row r="366" s="13" customFormat="1">
      <c r="A366" s="13"/>
      <c r="B366" s="195"/>
      <c r="C366" s="13"/>
      <c r="D366" s="196" t="s">
        <v>201</v>
      </c>
      <c r="E366" s="197" t="s">
        <v>1</v>
      </c>
      <c r="F366" s="198" t="s">
        <v>513</v>
      </c>
      <c r="G366" s="13"/>
      <c r="H366" s="199">
        <v>-5.5</v>
      </c>
      <c r="I366" s="200"/>
      <c r="J366" s="13"/>
      <c r="K366" s="13"/>
      <c r="L366" s="195"/>
      <c r="M366" s="201"/>
      <c r="N366" s="202"/>
      <c r="O366" s="202"/>
      <c r="P366" s="202"/>
      <c r="Q366" s="202"/>
      <c r="R366" s="202"/>
      <c r="S366" s="202"/>
      <c r="T366" s="20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7" t="s">
        <v>201</v>
      </c>
      <c r="AU366" s="197" t="s">
        <v>85</v>
      </c>
      <c r="AV366" s="13" t="s">
        <v>85</v>
      </c>
      <c r="AW366" s="13" t="s">
        <v>32</v>
      </c>
      <c r="AX366" s="13" t="s">
        <v>76</v>
      </c>
      <c r="AY366" s="197" t="s">
        <v>153</v>
      </c>
    </row>
    <row r="367" s="13" customFormat="1">
      <c r="A367" s="13"/>
      <c r="B367" s="195"/>
      <c r="C367" s="13"/>
      <c r="D367" s="196" t="s">
        <v>201</v>
      </c>
      <c r="E367" s="197" t="s">
        <v>1</v>
      </c>
      <c r="F367" s="198" t="s">
        <v>655</v>
      </c>
      <c r="G367" s="13"/>
      <c r="H367" s="199">
        <v>163.58099999999999</v>
      </c>
      <c r="I367" s="200"/>
      <c r="J367" s="13"/>
      <c r="K367" s="13"/>
      <c r="L367" s="195"/>
      <c r="M367" s="201"/>
      <c r="N367" s="202"/>
      <c r="O367" s="202"/>
      <c r="P367" s="202"/>
      <c r="Q367" s="202"/>
      <c r="R367" s="202"/>
      <c r="S367" s="202"/>
      <c r="T367" s="20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7" t="s">
        <v>201</v>
      </c>
      <c r="AU367" s="197" t="s">
        <v>85</v>
      </c>
      <c r="AV367" s="13" t="s">
        <v>85</v>
      </c>
      <c r="AW367" s="13" t="s">
        <v>32</v>
      </c>
      <c r="AX367" s="13" t="s">
        <v>76</v>
      </c>
      <c r="AY367" s="197" t="s">
        <v>153</v>
      </c>
    </row>
    <row r="368" s="13" customFormat="1">
      <c r="A368" s="13"/>
      <c r="B368" s="195"/>
      <c r="C368" s="13"/>
      <c r="D368" s="196" t="s">
        <v>201</v>
      </c>
      <c r="E368" s="197" t="s">
        <v>1</v>
      </c>
      <c r="F368" s="198" t="s">
        <v>656</v>
      </c>
      <c r="G368" s="13"/>
      <c r="H368" s="199">
        <v>-12.875</v>
      </c>
      <c r="I368" s="200"/>
      <c r="J368" s="13"/>
      <c r="K368" s="13"/>
      <c r="L368" s="195"/>
      <c r="M368" s="201"/>
      <c r="N368" s="202"/>
      <c r="O368" s="202"/>
      <c r="P368" s="202"/>
      <c r="Q368" s="202"/>
      <c r="R368" s="202"/>
      <c r="S368" s="202"/>
      <c r="T368" s="20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201</v>
      </c>
      <c r="AU368" s="197" t="s">
        <v>85</v>
      </c>
      <c r="AV368" s="13" t="s">
        <v>85</v>
      </c>
      <c r="AW368" s="13" t="s">
        <v>32</v>
      </c>
      <c r="AX368" s="13" t="s">
        <v>76</v>
      </c>
      <c r="AY368" s="197" t="s">
        <v>153</v>
      </c>
    </row>
    <row r="369" s="13" customFormat="1">
      <c r="A369" s="13"/>
      <c r="B369" s="195"/>
      <c r="C369" s="13"/>
      <c r="D369" s="196" t="s">
        <v>201</v>
      </c>
      <c r="E369" s="197" t="s">
        <v>1</v>
      </c>
      <c r="F369" s="198" t="s">
        <v>657</v>
      </c>
      <c r="G369" s="13"/>
      <c r="H369" s="199">
        <v>-7.5</v>
      </c>
      <c r="I369" s="200"/>
      <c r="J369" s="13"/>
      <c r="K369" s="13"/>
      <c r="L369" s="195"/>
      <c r="M369" s="201"/>
      <c r="N369" s="202"/>
      <c r="O369" s="202"/>
      <c r="P369" s="202"/>
      <c r="Q369" s="202"/>
      <c r="R369" s="202"/>
      <c r="S369" s="202"/>
      <c r="T369" s="20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7" t="s">
        <v>201</v>
      </c>
      <c r="AU369" s="197" t="s">
        <v>85</v>
      </c>
      <c r="AV369" s="13" t="s">
        <v>85</v>
      </c>
      <c r="AW369" s="13" t="s">
        <v>32</v>
      </c>
      <c r="AX369" s="13" t="s">
        <v>76</v>
      </c>
      <c r="AY369" s="197" t="s">
        <v>153</v>
      </c>
    </row>
    <row r="370" s="13" customFormat="1">
      <c r="A370" s="13"/>
      <c r="B370" s="195"/>
      <c r="C370" s="13"/>
      <c r="D370" s="196" t="s">
        <v>201</v>
      </c>
      <c r="E370" s="197" t="s">
        <v>1</v>
      </c>
      <c r="F370" s="198" t="s">
        <v>658</v>
      </c>
      <c r="G370" s="13"/>
      <c r="H370" s="199">
        <v>-5.25</v>
      </c>
      <c r="I370" s="200"/>
      <c r="J370" s="13"/>
      <c r="K370" s="13"/>
      <c r="L370" s="195"/>
      <c r="M370" s="201"/>
      <c r="N370" s="202"/>
      <c r="O370" s="202"/>
      <c r="P370" s="202"/>
      <c r="Q370" s="202"/>
      <c r="R370" s="202"/>
      <c r="S370" s="202"/>
      <c r="T370" s="20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7" t="s">
        <v>201</v>
      </c>
      <c r="AU370" s="197" t="s">
        <v>85</v>
      </c>
      <c r="AV370" s="13" t="s">
        <v>85</v>
      </c>
      <c r="AW370" s="13" t="s">
        <v>32</v>
      </c>
      <c r="AX370" s="13" t="s">
        <v>76</v>
      </c>
      <c r="AY370" s="197" t="s">
        <v>153</v>
      </c>
    </row>
    <row r="371" s="13" customFormat="1">
      <c r="A371" s="13"/>
      <c r="B371" s="195"/>
      <c r="C371" s="13"/>
      <c r="D371" s="196" t="s">
        <v>201</v>
      </c>
      <c r="E371" s="197" t="s">
        <v>1</v>
      </c>
      <c r="F371" s="198" t="s">
        <v>515</v>
      </c>
      <c r="G371" s="13"/>
      <c r="H371" s="199">
        <v>-0.90000000000000002</v>
      </c>
      <c r="I371" s="200"/>
      <c r="J371" s="13"/>
      <c r="K371" s="13"/>
      <c r="L371" s="195"/>
      <c r="M371" s="201"/>
      <c r="N371" s="202"/>
      <c r="O371" s="202"/>
      <c r="P371" s="202"/>
      <c r="Q371" s="202"/>
      <c r="R371" s="202"/>
      <c r="S371" s="202"/>
      <c r="T371" s="20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7" t="s">
        <v>201</v>
      </c>
      <c r="AU371" s="197" t="s">
        <v>85</v>
      </c>
      <c r="AV371" s="13" t="s">
        <v>85</v>
      </c>
      <c r="AW371" s="13" t="s">
        <v>32</v>
      </c>
      <c r="AX371" s="13" t="s">
        <v>76</v>
      </c>
      <c r="AY371" s="197" t="s">
        <v>153</v>
      </c>
    </row>
    <row r="372" s="13" customFormat="1">
      <c r="A372" s="13"/>
      <c r="B372" s="195"/>
      <c r="C372" s="13"/>
      <c r="D372" s="196" t="s">
        <v>201</v>
      </c>
      <c r="E372" s="197" t="s">
        <v>1</v>
      </c>
      <c r="F372" s="198" t="s">
        <v>516</v>
      </c>
      <c r="G372" s="13"/>
      <c r="H372" s="199">
        <v>-2.6499999999999999</v>
      </c>
      <c r="I372" s="200"/>
      <c r="J372" s="13"/>
      <c r="K372" s="13"/>
      <c r="L372" s="195"/>
      <c r="M372" s="201"/>
      <c r="N372" s="202"/>
      <c r="O372" s="202"/>
      <c r="P372" s="202"/>
      <c r="Q372" s="202"/>
      <c r="R372" s="202"/>
      <c r="S372" s="202"/>
      <c r="T372" s="20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7" t="s">
        <v>201</v>
      </c>
      <c r="AU372" s="197" t="s">
        <v>85</v>
      </c>
      <c r="AV372" s="13" t="s">
        <v>85</v>
      </c>
      <c r="AW372" s="13" t="s">
        <v>32</v>
      </c>
      <c r="AX372" s="13" t="s">
        <v>76</v>
      </c>
      <c r="AY372" s="197" t="s">
        <v>153</v>
      </c>
    </row>
    <row r="373" s="2" customFormat="1" ht="24.15" customHeight="1">
      <c r="A373" s="35"/>
      <c r="B373" s="174"/>
      <c r="C373" s="175" t="s">
        <v>659</v>
      </c>
      <c r="D373" s="175" t="s">
        <v>154</v>
      </c>
      <c r="E373" s="176" t="s">
        <v>660</v>
      </c>
      <c r="F373" s="177" t="s">
        <v>661</v>
      </c>
      <c r="G373" s="178" t="s">
        <v>208</v>
      </c>
      <c r="H373" s="179">
        <v>70.099999999999994</v>
      </c>
      <c r="I373" s="180"/>
      <c r="J373" s="181">
        <f>ROUND(I373*H373,2)</f>
        <v>0</v>
      </c>
      <c r="K373" s="177" t="s">
        <v>173</v>
      </c>
      <c r="L373" s="36"/>
      <c r="M373" s="182" t="s">
        <v>1</v>
      </c>
      <c r="N373" s="183" t="s">
        <v>41</v>
      </c>
      <c r="O373" s="74"/>
      <c r="P373" s="184">
        <f>O373*H373</f>
        <v>0</v>
      </c>
      <c r="Q373" s="184">
        <v>0</v>
      </c>
      <c r="R373" s="184">
        <f>Q373*H373</f>
        <v>0</v>
      </c>
      <c r="S373" s="184">
        <v>0</v>
      </c>
      <c r="T373" s="185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86" t="s">
        <v>152</v>
      </c>
      <c r="AT373" s="186" t="s">
        <v>154</v>
      </c>
      <c r="AU373" s="186" t="s">
        <v>85</v>
      </c>
      <c r="AY373" s="16" t="s">
        <v>153</v>
      </c>
      <c r="BE373" s="187">
        <f>IF(N373="základní",J373,0)</f>
        <v>0</v>
      </c>
      <c r="BF373" s="187">
        <f>IF(N373="snížená",J373,0)</f>
        <v>0</v>
      </c>
      <c r="BG373" s="187">
        <f>IF(N373="zákl. přenesená",J373,0)</f>
        <v>0</v>
      </c>
      <c r="BH373" s="187">
        <f>IF(N373="sníž. přenesená",J373,0)</f>
        <v>0</v>
      </c>
      <c r="BI373" s="187">
        <f>IF(N373="nulová",J373,0)</f>
        <v>0</v>
      </c>
      <c r="BJ373" s="16" t="s">
        <v>83</v>
      </c>
      <c r="BK373" s="187">
        <f>ROUND(I373*H373,2)</f>
        <v>0</v>
      </c>
      <c r="BL373" s="16" t="s">
        <v>152</v>
      </c>
      <c r="BM373" s="186" t="s">
        <v>662</v>
      </c>
    </row>
    <row r="374" s="13" customFormat="1">
      <c r="A374" s="13"/>
      <c r="B374" s="195"/>
      <c r="C374" s="13"/>
      <c r="D374" s="196" t="s">
        <v>201</v>
      </c>
      <c r="E374" s="197" t="s">
        <v>1</v>
      </c>
      <c r="F374" s="198" t="s">
        <v>663</v>
      </c>
      <c r="G374" s="13"/>
      <c r="H374" s="199">
        <v>5.5</v>
      </c>
      <c r="I374" s="200"/>
      <c r="J374" s="13"/>
      <c r="K374" s="13"/>
      <c r="L374" s="195"/>
      <c r="M374" s="201"/>
      <c r="N374" s="202"/>
      <c r="O374" s="202"/>
      <c r="P374" s="202"/>
      <c r="Q374" s="202"/>
      <c r="R374" s="202"/>
      <c r="S374" s="202"/>
      <c r="T374" s="20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7" t="s">
        <v>201</v>
      </c>
      <c r="AU374" s="197" t="s">
        <v>85</v>
      </c>
      <c r="AV374" s="13" t="s">
        <v>85</v>
      </c>
      <c r="AW374" s="13" t="s">
        <v>32</v>
      </c>
      <c r="AX374" s="13" t="s">
        <v>76</v>
      </c>
      <c r="AY374" s="197" t="s">
        <v>153</v>
      </c>
    </row>
    <row r="375" s="13" customFormat="1">
      <c r="A375" s="13"/>
      <c r="B375" s="195"/>
      <c r="C375" s="13"/>
      <c r="D375" s="196" t="s">
        <v>201</v>
      </c>
      <c r="E375" s="197" t="s">
        <v>1</v>
      </c>
      <c r="F375" s="198" t="s">
        <v>664</v>
      </c>
      <c r="G375" s="13"/>
      <c r="H375" s="199">
        <v>7.5</v>
      </c>
      <c r="I375" s="200"/>
      <c r="J375" s="13"/>
      <c r="K375" s="13"/>
      <c r="L375" s="195"/>
      <c r="M375" s="201"/>
      <c r="N375" s="202"/>
      <c r="O375" s="202"/>
      <c r="P375" s="202"/>
      <c r="Q375" s="202"/>
      <c r="R375" s="202"/>
      <c r="S375" s="202"/>
      <c r="T375" s="20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7" t="s">
        <v>201</v>
      </c>
      <c r="AU375" s="197" t="s">
        <v>85</v>
      </c>
      <c r="AV375" s="13" t="s">
        <v>85</v>
      </c>
      <c r="AW375" s="13" t="s">
        <v>32</v>
      </c>
      <c r="AX375" s="13" t="s">
        <v>76</v>
      </c>
      <c r="AY375" s="197" t="s">
        <v>153</v>
      </c>
    </row>
    <row r="376" s="13" customFormat="1">
      <c r="A376" s="13"/>
      <c r="B376" s="195"/>
      <c r="C376" s="13"/>
      <c r="D376" s="196" t="s">
        <v>201</v>
      </c>
      <c r="E376" s="197" t="s">
        <v>1</v>
      </c>
      <c r="F376" s="198" t="s">
        <v>665</v>
      </c>
      <c r="G376" s="13"/>
      <c r="H376" s="199">
        <v>13.25</v>
      </c>
      <c r="I376" s="200"/>
      <c r="J376" s="13"/>
      <c r="K376" s="13"/>
      <c r="L376" s="195"/>
      <c r="M376" s="201"/>
      <c r="N376" s="202"/>
      <c r="O376" s="202"/>
      <c r="P376" s="202"/>
      <c r="Q376" s="202"/>
      <c r="R376" s="202"/>
      <c r="S376" s="202"/>
      <c r="T376" s="20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7" t="s">
        <v>201</v>
      </c>
      <c r="AU376" s="197" t="s">
        <v>85</v>
      </c>
      <c r="AV376" s="13" t="s">
        <v>85</v>
      </c>
      <c r="AW376" s="13" t="s">
        <v>32</v>
      </c>
      <c r="AX376" s="13" t="s">
        <v>76</v>
      </c>
      <c r="AY376" s="197" t="s">
        <v>153</v>
      </c>
    </row>
    <row r="377" s="13" customFormat="1">
      <c r="A377" s="13"/>
      <c r="B377" s="195"/>
      <c r="C377" s="13"/>
      <c r="D377" s="196" t="s">
        <v>201</v>
      </c>
      <c r="E377" s="197" t="s">
        <v>1</v>
      </c>
      <c r="F377" s="198" t="s">
        <v>666</v>
      </c>
      <c r="G377" s="13"/>
      <c r="H377" s="199">
        <v>2.6499999999999999</v>
      </c>
      <c r="I377" s="200"/>
      <c r="J377" s="13"/>
      <c r="K377" s="13"/>
      <c r="L377" s="195"/>
      <c r="M377" s="201"/>
      <c r="N377" s="202"/>
      <c r="O377" s="202"/>
      <c r="P377" s="202"/>
      <c r="Q377" s="202"/>
      <c r="R377" s="202"/>
      <c r="S377" s="202"/>
      <c r="T377" s="20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7" t="s">
        <v>201</v>
      </c>
      <c r="AU377" s="197" t="s">
        <v>85</v>
      </c>
      <c r="AV377" s="13" t="s">
        <v>85</v>
      </c>
      <c r="AW377" s="13" t="s">
        <v>32</v>
      </c>
      <c r="AX377" s="13" t="s">
        <v>76</v>
      </c>
      <c r="AY377" s="197" t="s">
        <v>153</v>
      </c>
    </row>
    <row r="378" s="13" customFormat="1">
      <c r="A378" s="13"/>
      <c r="B378" s="195"/>
      <c r="C378" s="13"/>
      <c r="D378" s="196" t="s">
        <v>201</v>
      </c>
      <c r="E378" s="197" t="s">
        <v>1</v>
      </c>
      <c r="F378" s="198" t="s">
        <v>667</v>
      </c>
      <c r="G378" s="13"/>
      <c r="H378" s="199">
        <v>5.25</v>
      </c>
      <c r="I378" s="200"/>
      <c r="J378" s="13"/>
      <c r="K378" s="13"/>
      <c r="L378" s="195"/>
      <c r="M378" s="201"/>
      <c r="N378" s="202"/>
      <c r="O378" s="202"/>
      <c r="P378" s="202"/>
      <c r="Q378" s="202"/>
      <c r="R378" s="202"/>
      <c r="S378" s="202"/>
      <c r="T378" s="20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201</v>
      </c>
      <c r="AU378" s="197" t="s">
        <v>85</v>
      </c>
      <c r="AV378" s="13" t="s">
        <v>85</v>
      </c>
      <c r="AW378" s="13" t="s">
        <v>32</v>
      </c>
      <c r="AX378" s="13" t="s">
        <v>76</v>
      </c>
      <c r="AY378" s="197" t="s">
        <v>153</v>
      </c>
    </row>
    <row r="379" s="13" customFormat="1">
      <c r="A379" s="13"/>
      <c r="B379" s="195"/>
      <c r="C379" s="13"/>
      <c r="D379" s="196" t="s">
        <v>201</v>
      </c>
      <c r="E379" s="197" t="s">
        <v>1</v>
      </c>
      <c r="F379" s="198" t="s">
        <v>668</v>
      </c>
      <c r="G379" s="13"/>
      <c r="H379" s="199">
        <v>0.90000000000000002</v>
      </c>
      <c r="I379" s="200"/>
      <c r="J379" s="13"/>
      <c r="K379" s="13"/>
      <c r="L379" s="195"/>
      <c r="M379" s="201"/>
      <c r="N379" s="202"/>
      <c r="O379" s="202"/>
      <c r="P379" s="202"/>
      <c r="Q379" s="202"/>
      <c r="R379" s="202"/>
      <c r="S379" s="202"/>
      <c r="T379" s="20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7" t="s">
        <v>201</v>
      </c>
      <c r="AU379" s="197" t="s">
        <v>85</v>
      </c>
      <c r="AV379" s="13" t="s">
        <v>85</v>
      </c>
      <c r="AW379" s="13" t="s">
        <v>32</v>
      </c>
      <c r="AX379" s="13" t="s">
        <v>76</v>
      </c>
      <c r="AY379" s="197" t="s">
        <v>153</v>
      </c>
    </row>
    <row r="380" s="13" customFormat="1">
      <c r="A380" s="13"/>
      <c r="B380" s="195"/>
      <c r="C380" s="13"/>
      <c r="D380" s="196" t="s">
        <v>201</v>
      </c>
      <c r="E380" s="197" t="s">
        <v>1</v>
      </c>
      <c r="F380" s="198" t="s">
        <v>669</v>
      </c>
      <c r="G380" s="13"/>
      <c r="H380" s="199">
        <v>35.049999999999997</v>
      </c>
      <c r="I380" s="200"/>
      <c r="J380" s="13"/>
      <c r="K380" s="13"/>
      <c r="L380" s="195"/>
      <c r="M380" s="201"/>
      <c r="N380" s="202"/>
      <c r="O380" s="202"/>
      <c r="P380" s="202"/>
      <c r="Q380" s="202"/>
      <c r="R380" s="202"/>
      <c r="S380" s="202"/>
      <c r="T380" s="20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7" t="s">
        <v>201</v>
      </c>
      <c r="AU380" s="197" t="s">
        <v>85</v>
      </c>
      <c r="AV380" s="13" t="s">
        <v>85</v>
      </c>
      <c r="AW380" s="13" t="s">
        <v>32</v>
      </c>
      <c r="AX380" s="13" t="s">
        <v>76</v>
      </c>
      <c r="AY380" s="197" t="s">
        <v>153</v>
      </c>
    </row>
    <row r="381" s="2" customFormat="1" ht="33" customHeight="1">
      <c r="A381" s="35"/>
      <c r="B381" s="174"/>
      <c r="C381" s="175" t="s">
        <v>670</v>
      </c>
      <c r="D381" s="175" t="s">
        <v>154</v>
      </c>
      <c r="E381" s="176" t="s">
        <v>671</v>
      </c>
      <c r="F381" s="177" t="s">
        <v>672</v>
      </c>
      <c r="G381" s="178" t="s">
        <v>199</v>
      </c>
      <c r="H381" s="179">
        <v>2.242</v>
      </c>
      <c r="I381" s="180"/>
      <c r="J381" s="181">
        <f>ROUND(I381*H381,2)</f>
        <v>0</v>
      </c>
      <c r="K381" s="177" t="s">
        <v>173</v>
      </c>
      <c r="L381" s="36"/>
      <c r="M381" s="182" t="s">
        <v>1</v>
      </c>
      <c r="N381" s="183" t="s">
        <v>41</v>
      </c>
      <c r="O381" s="74"/>
      <c r="P381" s="184">
        <f>O381*H381</f>
        <v>0</v>
      </c>
      <c r="Q381" s="184">
        <v>2.5018699999999998</v>
      </c>
      <c r="R381" s="184">
        <f>Q381*H381</f>
        <v>5.6091925399999996</v>
      </c>
      <c r="S381" s="184">
        <v>0</v>
      </c>
      <c r="T381" s="18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6" t="s">
        <v>152</v>
      </c>
      <c r="AT381" s="186" t="s">
        <v>154</v>
      </c>
      <c r="AU381" s="186" t="s">
        <v>85</v>
      </c>
      <c r="AY381" s="16" t="s">
        <v>153</v>
      </c>
      <c r="BE381" s="187">
        <f>IF(N381="základní",J381,0)</f>
        <v>0</v>
      </c>
      <c r="BF381" s="187">
        <f>IF(N381="snížená",J381,0)</f>
        <v>0</v>
      </c>
      <c r="BG381" s="187">
        <f>IF(N381="zákl. přenesená",J381,0)</f>
        <v>0</v>
      </c>
      <c r="BH381" s="187">
        <f>IF(N381="sníž. přenesená",J381,0)</f>
        <v>0</v>
      </c>
      <c r="BI381" s="187">
        <f>IF(N381="nulová",J381,0)</f>
        <v>0</v>
      </c>
      <c r="BJ381" s="16" t="s">
        <v>83</v>
      </c>
      <c r="BK381" s="187">
        <f>ROUND(I381*H381,2)</f>
        <v>0</v>
      </c>
      <c r="BL381" s="16" t="s">
        <v>152</v>
      </c>
      <c r="BM381" s="186" t="s">
        <v>673</v>
      </c>
    </row>
    <row r="382" s="13" customFormat="1">
      <c r="A382" s="13"/>
      <c r="B382" s="195"/>
      <c r="C382" s="13"/>
      <c r="D382" s="196" t="s">
        <v>201</v>
      </c>
      <c r="E382" s="197" t="s">
        <v>1</v>
      </c>
      <c r="F382" s="198" t="s">
        <v>674</v>
      </c>
      <c r="G382" s="13"/>
      <c r="H382" s="199">
        <v>2.242</v>
      </c>
      <c r="I382" s="200"/>
      <c r="J382" s="13"/>
      <c r="K382" s="13"/>
      <c r="L382" s="195"/>
      <c r="M382" s="201"/>
      <c r="N382" s="202"/>
      <c r="O382" s="202"/>
      <c r="P382" s="202"/>
      <c r="Q382" s="202"/>
      <c r="R382" s="202"/>
      <c r="S382" s="202"/>
      <c r="T382" s="20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7" t="s">
        <v>201</v>
      </c>
      <c r="AU382" s="197" t="s">
        <v>85</v>
      </c>
      <c r="AV382" s="13" t="s">
        <v>85</v>
      </c>
      <c r="AW382" s="13" t="s">
        <v>32</v>
      </c>
      <c r="AX382" s="13" t="s">
        <v>83</v>
      </c>
      <c r="AY382" s="197" t="s">
        <v>153</v>
      </c>
    </row>
    <row r="383" s="2" customFormat="1" ht="24.15" customHeight="1">
      <c r="A383" s="35"/>
      <c r="B383" s="174"/>
      <c r="C383" s="175" t="s">
        <v>675</v>
      </c>
      <c r="D383" s="175" t="s">
        <v>154</v>
      </c>
      <c r="E383" s="176" t="s">
        <v>676</v>
      </c>
      <c r="F383" s="177" t="s">
        <v>677</v>
      </c>
      <c r="G383" s="178" t="s">
        <v>199</v>
      </c>
      <c r="H383" s="179">
        <v>2.242</v>
      </c>
      <c r="I383" s="180"/>
      <c r="J383" s="181">
        <f>ROUND(I383*H383,2)</f>
        <v>0</v>
      </c>
      <c r="K383" s="177" t="s">
        <v>173</v>
      </c>
      <c r="L383" s="36"/>
      <c r="M383" s="182" t="s">
        <v>1</v>
      </c>
      <c r="N383" s="183" t="s">
        <v>41</v>
      </c>
      <c r="O383" s="74"/>
      <c r="P383" s="184">
        <f>O383*H383</f>
        <v>0</v>
      </c>
      <c r="Q383" s="184">
        <v>0.02</v>
      </c>
      <c r="R383" s="184">
        <f>Q383*H383</f>
        <v>0.044839999999999998</v>
      </c>
      <c r="S383" s="184">
        <v>0</v>
      </c>
      <c r="T383" s="185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86" t="s">
        <v>152</v>
      </c>
      <c r="AT383" s="186" t="s">
        <v>154</v>
      </c>
      <c r="AU383" s="186" t="s">
        <v>85</v>
      </c>
      <c r="AY383" s="16" t="s">
        <v>153</v>
      </c>
      <c r="BE383" s="187">
        <f>IF(N383="základní",J383,0)</f>
        <v>0</v>
      </c>
      <c r="BF383" s="187">
        <f>IF(N383="snížená",J383,0)</f>
        <v>0</v>
      </c>
      <c r="BG383" s="187">
        <f>IF(N383="zákl. přenesená",J383,0)</f>
        <v>0</v>
      </c>
      <c r="BH383" s="187">
        <f>IF(N383="sníž. přenesená",J383,0)</f>
        <v>0</v>
      </c>
      <c r="BI383" s="187">
        <f>IF(N383="nulová",J383,0)</f>
        <v>0</v>
      </c>
      <c r="BJ383" s="16" t="s">
        <v>83</v>
      </c>
      <c r="BK383" s="187">
        <f>ROUND(I383*H383,2)</f>
        <v>0</v>
      </c>
      <c r="BL383" s="16" t="s">
        <v>152</v>
      </c>
      <c r="BM383" s="186" t="s">
        <v>678</v>
      </c>
    </row>
    <row r="384" s="13" customFormat="1">
      <c r="A384" s="13"/>
      <c r="B384" s="195"/>
      <c r="C384" s="13"/>
      <c r="D384" s="196" t="s">
        <v>201</v>
      </c>
      <c r="E384" s="197" t="s">
        <v>1</v>
      </c>
      <c r="F384" s="198" t="s">
        <v>674</v>
      </c>
      <c r="G384" s="13"/>
      <c r="H384" s="199">
        <v>2.242</v>
      </c>
      <c r="I384" s="200"/>
      <c r="J384" s="13"/>
      <c r="K384" s="13"/>
      <c r="L384" s="195"/>
      <c r="M384" s="201"/>
      <c r="N384" s="202"/>
      <c r="O384" s="202"/>
      <c r="P384" s="202"/>
      <c r="Q384" s="202"/>
      <c r="R384" s="202"/>
      <c r="S384" s="202"/>
      <c r="T384" s="20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7" t="s">
        <v>201</v>
      </c>
      <c r="AU384" s="197" t="s">
        <v>85</v>
      </c>
      <c r="AV384" s="13" t="s">
        <v>85</v>
      </c>
      <c r="AW384" s="13" t="s">
        <v>32</v>
      </c>
      <c r="AX384" s="13" t="s">
        <v>83</v>
      </c>
      <c r="AY384" s="197" t="s">
        <v>153</v>
      </c>
    </row>
    <row r="385" s="2" customFormat="1" ht="33" customHeight="1">
      <c r="A385" s="35"/>
      <c r="B385" s="174"/>
      <c r="C385" s="175" t="s">
        <v>679</v>
      </c>
      <c r="D385" s="175" t="s">
        <v>154</v>
      </c>
      <c r="E385" s="176" t="s">
        <v>680</v>
      </c>
      <c r="F385" s="177" t="s">
        <v>681</v>
      </c>
      <c r="G385" s="178" t="s">
        <v>199</v>
      </c>
      <c r="H385" s="179">
        <v>1.121</v>
      </c>
      <c r="I385" s="180"/>
      <c r="J385" s="181">
        <f>ROUND(I385*H385,2)</f>
        <v>0</v>
      </c>
      <c r="K385" s="177" t="s">
        <v>173</v>
      </c>
      <c r="L385" s="36"/>
      <c r="M385" s="182" t="s">
        <v>1</v>
      </c>
      <c r="N385" s="183" t="s">
        <v>41</v>
      </c>
      <c r="O385" s="74"/>
      <c r="P385" s="184">
        <f>O385*H385</f>
        <v>0</v>
      </c>
      <c r="Q385" s="184">
        <v>0</v>
      </c>
      <c r="R385" s="184">
        <f>Q385*H385</f>
        <v>0</v>
      </c>
      <c r="S385" s="184">
        <v>0</v>
      </c>
      <c r="T385" s="185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6" t="s">
        <v>152</v>
      </c>
      <c r="AT385" s="186" t="s">
        <v>154</v>
      </c>
      <c r="AU385" s="186" t="s">
        <v>85</v>
      </c>
      <c r="AY385" s="16" t="s">
        <v>153</v>
      </c>
      <c r="BE385" s="187">
        <f>IF(N385="základní",J385,0)</f>
        <v>0</v>
      </c>
      <c r="BF385" s="187">
        <f>IF(N385="snížená",J385,0)</f>
        <v>0</v>
      </c>
      <c r="BG385" s="187">
        <f>IF(N385="zákl. přenesená",J385,0)</f>
        <v>0</v>
      </c>
      <c r="BH385" s="187">
        <f>IF(N385="sníž. přenesená",J385,0)</f>
        <v>0</v>
      </c>
      <c r="BI385" s="187">
        <f>IF(N385="nulová",J385,0)</f>
        <v>0</v>
      </c>
      <c r="BJ385" s="16" t="s">
        <v>83</v>
      </c>
      <c r="BK385" s="187">
        <f>ROUND(I385*H385,2)</f>
        <v>0</v>
      </c>
      <c r="BL385" s="16" t="s">
        <v>152</v>
      </c>
      <c r="BM385" s="186" t="s">
        <v>682</v>
      </c>
    </row>
    <row r="386" s="13" customFormat="1">
      <c r="A386" s="13"/>
      <c r="B386" s="195"/>
      <c r="C386" s="13"/>
      <c r="D386" s="196" t="s">
        <v>201</v>
      </c>
      <c r="E386" s="13"/>
      <c r="F386" s="198" t="s">
        <v>683</v>
      </c>
      <c r="G386" s="13"/>
      <c r="H386" s="199">
        <v>1.121</v>
      </c>
      <c r="I386" s="200"/>
      <c r="J386" s="13"/>
      <c r="K386" s="13"/>
      <c r="L386" s="195"/>
      <c r="M386" s="201"/>
      <c r="N386" s="202"/>
      <c r="O386" s="202"/>
      <c r="P386" s="202"/>
      <c r="Q386" s="202"/>
      <c r="R386" s="202"/>
      <c r="S386" s="202"/>
      <c r="T386" s="20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7" t="s">
        <v>201</v>
      </c>
      <c r="AU386" s="197" t="s">
        <v>85</v>
      </c>
      <c r="AV386" s="13" t="s">
        <v>85</v>
      </c>
      <c r="AW386" s="13" t="s">
        <v>3</v>
      </c>
      <c r="AX386" s="13" t="s">
        <v>83</v>
      </c>
      <c r="AY386" s="197" t="s">
        <v>153</v>
      </c>
    </row>
    <row r="387" s="2" customFormat="1" ht="16.5" customHeight="1">
      <c r="A387" s="35"/>
      <c r="B387" s="174"/>
      <c r="C387" s="175" t="s">
        <v>684</v>
      </c>
      <c r="D387" s="175" t="s">
        <v>154</v>
      </c>
      <c r="E387" s="176" t="s">
        <v>685</v>
      </c>
      <c r="F387" s="177" t="s">
        <v>686</v>
      </c>
      <c r="G387" s="178" t="s">
        <v>248</v>
      </c>
      <c r="H387" s="179">
        <v>1.607</v>
      </c>
      <c r="I387" s="180"/>
      <c r="J387" s="181">
        <f>ROUND(I387*H387,2)</f>
        <v>0</v>
      </c>
      <c r="K387" s="177" t="s">
        <v>173</v>
      </c>
      <c r="L387" s="36"/>
      <c r="M387" s="182" t="s">
        <v>1</v>
      </c>
      <c r="N387" s="183" t="s">
        <v>41</v>
      </c>
      <c r="O387" s="74"/>
      <c r="P387" s="184">
        <f>O387*H387</f>
        <v>0</v>
      </c>
      <c r="Q387" s="184">
        <v>1.06277</v>
      </c>
      <c r="R387" s="184">
        <f>Q387*H387</f>
        <v>1.70787139</v>
      </c>
      <c r="S387" s="184">
        <v>0</v>
      </c>
      <c r="T387" s="18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86" t="s">
        <v>152</v>
      </c>
      <c r="AT387" s="186" t="s">
        <v>154</v>
      </c>
      <c r="AU387" s="186" t="s">
        <v>85</v>
      </c>
      <c r="AY387" s="16" t="s">
        <v>153</v>
      </c>
      <c r="BE387" s="187">
        <f>IF(N387="základní",J387,0)</f>
        <v>0</v>
      </c>
      <c r="BF387" s="187">
        <f>IF(N387="snížená",J387,0)</f>
        <v>0</v>
      </c>
      <c r="BG387" s="187">
        <f>IF(N387="zákl. přenesená",J387,0)</f>
        <v>0</v>
      </c>
      <c r="BH387" s="187">
        <f>IF(N387="sníž. přenesená",J387,0)</f>
        <v>0</v>
      </c>
      <c r="BI387" s="187">
        <f>IF(N387="nulová",J387,0)</f>
        <v>0</v>
      </c>
      <c r="BJ387" s="16" t="s">
        <v>83</v>
      </c>
      <c r="BK387" s="187">
        <f>ROUND(I387*H387,2)</f>
        <v>0</v>
      </c>
      <c r="BL387" s="16" t="s">
        <v>152</v>
      </c>
      <c r="BM387" s="186" t="s">
        <v>687</v>
      </c>
    </row>
    <row r="388" s="13" customFormat="1">
      <c r="A388" s="13"/>
      <c r="B388" s="195"/>
      <c r="C388" s="13"/>
      <c r="D388" s="196" t="s">
        <v>201</v>
      </c>
      <c r="E388" s="197" t="s">
        <v>1</v>
      </c>
      <c r="F388" s="198" t="s">
        <v>688</v>
      </c>
      <c r="G388" s="13"/>
      <c r="H388" s="199">
        <v>0.083000000000000004</v>
      </c>
      <c r="I388" s="200"/>
      <c r="J388" s="13"/>
      <c r="K388" s="13"/>
      <c r="L388" s="195"/>
      <c r="M388" s="201"/>
      <c r="N388" s="202"/>
      <c r="O388" s="202"/>
      <c r="P388" s="202"/>
      <c r="Q388" s="202"/>
      <c r="R388" s="202"/>
      <c r="S388" s="202"/>
      <c r="T388" s="20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7" t="s">
        <v>201</v>
      </c>
      <c r="AU388" s="197" t="s">
        <v>85</v>
      </c>
      <c r="AV388" s="13" t="s">
        <v>85</v>
      </c>
      <c r="AW388" s="13" t="s">
        <v>32</v>
      </c>
      <c r="AX388" s="13" t="s">
        <v>76</v>
      </c>
      <c r="AY388" s="197" t="s">
        <v>153</v>
      </c>
    </row>
    <row r="389" s="13" customFormat="1">
      <c r="A389" s="13"/>
      <c r="B389" s="195"/>
      <c r="C389" s="13"/>
      <c r="D389" s="196" t="s">
        <v>201</v>
      </c>
      <c r="E389" s="197" t="s">
        <v>1</v>
      </c>
      <c r="F389" s="198" t="s">
        <v>689</v>
      </c>
      <c r="G389" s="13"/>
      <c r="H389" s="199">
        <v>1.524</v>
      </c>
      <c r="I389" s="200"/>
      <c r="J389" s="13"/>
      <c r="K389" s="13"/>
      <c r="L389" s="195"/>
      <c r="M389" s="201"/>
      <c r="N389" s="202"/>
      <c r="O389" s="202"/>
      <c r="P389" s="202"/>
      <c r="Q389" s="202"/>
      <c r="R389" s="202"/>
      <c r="S389" s="202"/>
      <c r="T389" s="20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7" t="s">
        <v>201</v>
      </c>
      <c r="AU389" s="197" t="s">
        <v>85</v>
      </c>
      <c r="AV389" s="13" t="s">
        <v>85</v>
      </c>
      <c r="AW389" s="13" t="s">
        <v>32</v>
      </c>
      <c r="AX389" s="13" t="s">
        <v>76</v>
      </c>
      <c r="AY389" s="197" t="s">
        <v>153</v>
      </c>
    </row>
    <row r="390" s="2" customFormat="1" ht="24.15" customHeight="1">
      <c r="A390" s="35"/>
      <c r="B390" s="174"/>
      <c r="C390" s="175" t="s">
        <v>690</v>
      </c>
      <c r="D390" s="175" t="s">
        <v>154</v>
      </c>
      <c r="E390" s="176" t="s">
        <v>691</v>
      </c>
      <c r="F390" s="177" t="s">
        <v>692</v>
      </c>
      <c r="G390" s="178" t="s">
        <v>208</v>
      </c>
      <c r="H390" s="179">
        <v>160.727</v>
      </c>
      <c r="I390" s="180"/>
      <c r="J390" s="181">
        <f>ROUND(I390*H390,2)</f>
        <v>0</v>
      </c>
      <c r="K390" s="177" t="s">
        <v>173</v>
      </c>
      <c r="L390" s="36"/>
      <c r="M390" s="182" t="s">
        <v>1</v>
      </c>
      <c r="N390" s="183" t="s">
        <v>41</v>
      </c>
      <c r="O390" s="74"/>
      <c r="P390" s="184">
        <f>O390*H390</f>
        <v>0</v>
      </c>
      <c r="Q390" s="184">
        <v>0.11169999999999999</v>
      </c>
      <c r="R390" s="184">
        <f>Q390*H390</f>
        <v>17.9532059</v>
      </c>
      <c r="S390" s="184">
        <v>0</v>
      </c>
      <c r="T390" s="18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86" t="s">
        <v>152</v>
      </c>
      <c r="AT390" s="186" t="s">
        <v>154</v>
      </c>
      <c r="AU390" s="186" t="s">
        <v>85</v>
      </c>
      <c r="AY390" s="16" t="s">
        <v>153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6" t="s">
        <v>83</v>
      </c>
      <c r="BK390" s="187">
        <f>ROUND(I390*H390,2)</f>
        <v>0</v>
      </c>
      <c r="BL390" s="16" t="s">
        <v>152</v>
      </c>
      <c r="BM390" s="186" t="s">
        <v>693</v>
      </c>
    </row>
    <row r="391" s="13" customFormat="1">
      <c r="A391" s="13"/>
      <c r="B391" s="195"/>
      <c r="C391" s="13"/>
      <c r="D391" s="196" t="s">
        <v>201</v>
      </c>
      <c r="E391" s="197" t="s">
        <v>1</v>
      </c>
      <c r="F391" s="198" t="s">
        <v>694</v>
      </c>
      <c r="G391" s="13"/>
      <c r="H391" s="199">
        <v>109.143</v>
      </c>
      <c r="I391" s="200"/>
      <c r="J391" s="13"/>
      <c r="K391" s="13"/>
      <c r="L391" s="195"/>
      <c r="M391" s="201"/>
      <c r="N391" s="202"/>
      <c r="O391" s="202"/>
      <c r="P391" s="202"/>
      <c r="Q391" s="202"/>
      <c r="R391" s="202"/>
      <c r="S391" s="202"/>
      <c r="T391" s="20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7" t="s">
        <v>201</v>
      </c>
      <c r="AU391" s="197" t="s">
        <v>85</v>
      </c>
      <c r="AV391" s="13" t="s">
        <v>85</v>
      </c>
      <c r="AW391" s="13" t="s">
        <v>32</v>
      </c>
      <c r="AX391" s="13" t="s">
        <v>76</v>
      </c>
      <c r="AY391" s="197" t="s">
        <v>153</v>
      </c>
    </row>
    <row r="392" s="13" customFormat="1">
      <c r="A392" s="13"/>
      <c r="B392" s="195"/>
      <c r="C392" s="13"/>
      <c r="D392" s="196" t="s">
        <v>201</v>
      </c>
      <c r="E392" s="197" t="s">
        <v>1</v>
      </c>
      <c r="F392" s="198" t="s">
        <v>432</v>
      </c>
      <c r="G392" s="13"/>
      <c r="H392" s="199">
        <v>0.69999999999999996</v>
      </c>
      <c r="I392" s="200"/>
      <c r="J392" s="13"/>
      <c r="K392" s="13"/>
      <c r="L392" s="195"/>
      <c r="M392" s="201"/>
      <c r="N392" s="202"/>
      <c r="O392" s="202"/>
      <c r="P392" s="202"/>
      <c r="Q392" s="202"/>
      <c r="R392" s="202"/>
      <c r="S392" s="202"/>
      <c r="T392" s="20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7" t="s">
        <v>201</v>
      </c>
      <c r="AU392" s="197" t="s">
        <v>85</v>
      </c>
      <c r="AV392" s="13" t="s">
        <v>85</v>
      </c>
      <c r="AW392" s="13" t="s">
        <v>32</v>
      </c>
      <c r="AX392" s="13" t="s">
        <v>76</v>
      </c>
      <c r="AY392" s="197" t="s">
        <v>153</v>
      </c>
    </row>
    <row r="393" s="13" customFormat="1">
      <c r="A393" s="13"/>
      <c r="B393" s="195"/>
      <c r="C393" s="13"/>
      <c r="D393" s="196" t="s">
        <v>201</v>
      </c>
      <c r="E393" s="197" t="s">
        <v>1</v>
      </c>
      <c r="F393" s="198" t="s">
        <v>695</v>
      </c>
      <c r="G393" s="13"/>
      <c r="H393" s="199">
        <v>50.884</v>
      </c>
      <c r="I393" s="200"/>
      <c r="J393" s="13"/>
      <c r="K393" s="13"/>
      <c r="L393" s="195"/>
      <c r="M393" s="201"/>
      <c r="N393" s="202"/>
      <c r="O393" s="202"/>
      <c r="P393" s="202"/>
      <c r="Q393" s="202"/>
      <c r="R393" s="202"/>
      <c r="S393" s="202"/>
      <c r="T393" s="20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7" t="s">
        <v>201</v>
      </c>
      <c r="AU393" s="197" t="s">
        <v>85</v>
      </c>
      <c r="AV393" s="13" t="s">
        <v>85</v>
      </c>
      <c r="AW393" s="13" t="s">
        <v>32</v>
      </c>
      <c r="AX393" s="13" t="s">
        <v>76</v>
      </c>
      <c r="AY393" s="197" t="s">
        <v>153</v>
      </c>
    </row>
    <row r="394" s="2" customFormat="1" ht="16.5" customHeight="1">
      <c r="A394" s="35"/>
      <c r="B394" s="174"/>
      <c r="C394" s="175" t="s">
        <v>696</v>
      </c>
      <c r="D394" s="175" t="s">
        <v>154</v>
      </c>
      <c r="E394" s="176" t="s">
        <v>697</v>
      </c>
      <c r="F394" s="177" t="s">
        <v>698</v>
      </c>
      <c r="G394" s="178" t="s">
        <v>208</v>
      </c>
      <c r="H394" s="179">
        <v>77.989999999999995</v>
      </c>
      <c r="I394" s="180"/>
      <c r="J394" s="181">
        <f>ROUND(I394*H394,2)</f>
        <v>0</v>
      </c>
      <c r="K394" s="177" t="s">
        <v>173</v>
      </c>
      <c r="L394" s="36"/>
      <c r="M394" s="182" t="s">
        <v>1</v>
      </c>
      <c r="N394" s="183" t="s">
        <v>41</v>
      </c>
      <c r="O394" s="74"/>
      <c r="P394" s="184">
        <f>O394*H394</f>
        <v>0</v>
      </c>
      <c r="Q394" s="184">
        <v>0.001</v>
      </c>
      <c r="R394" s="184">
        <f>Q394*H394</f>
        <v>0.07798999999999999</v>
      </c>
      <c r="S394" s="184">
        <v>0</v>
      </c>
      <c r="T394" s="18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6" t="s">
        <v>152</v>
      </c>
      <c r="AT394" s="186" t="s">
        <v>154</v>
      </c>
      <c r="AU394" s="186" t="s">
        <v>85</v>
      </c>
      <c r="AY394" s="16" t="s">
        <v>153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6" t="s">
        <v>83</v>
      </c>
      <c r="BK394" s="187">
        <f>ROUND(I394*H394,2)</f>
        <v>0</v>
      </c>
      <c r="BL394" s="16" t="s">
        <v>152</v>
      </c>
      <c r="BM394" s="186" t="s">
        <v>699</v>
      </c>
    </row>
    <row r="395" s="13" customFormat="1">
      <c r="A395" s="13"/>
      <c r="B395" s="195"/>
      <c r="C395" s="13"/>
      <c r="D395" s="196" t="s">
        <v>201</v>
      </c>
      <c r="E395" s="197" t="s">
        <v>1</v>
      </c>
      <c r="F395" s="198" t="s">
        <v>700</v>
      </c>
      <c r="G395" s="13"/>
      <c r="H395" s="199">
        <v>17.460000000000001</v>
      </c>
      <c r="I395" s="200"/>
      <c r="J395" s="13"/>
      <c r="K395" s="13"/>
      <c r="L395" s="195"/>
      <c r="M395" s="201"/>
      <c r="N395" s="202"/>
      <c r="O395" s="202"/>
      <c r="P395" s="202"/>
      <c r="Q395" s="202"/>
      <c r="R395" s="202"/>
      <c r="S395" s="202"/>
      <c r="T395" s="20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7" t="s">
        <v>201</v>
      </c>
      <c r="AU395" s="197" t="s">
        <v>85</v>
      </c>
      <c r="AV395" s="13" t="s">
        <v>85</v>
      </c>
      <c r="AW395" s="13" t="s">
        <v>32</v>
      </c>
      <c r="AX395" s="13" t="s">
        <v>76</v>
      </c>
      <c r="AY395" s="197" t="s">
        <v>153</v>
      </c>
    </row>
    <row r="396" s="13" customFormat="1">
      <c r="A396" s="13"/>
      <c r="B396" s="195"/>
      <c r="C396" s="13"/>
      <c r="D396" s="196" t="s">
        <v>201</v>
      </c>
      <c r="E396" s="197" t="s">
        <v>1</v>
      </c>
      <c r="F396" s="198" t="s">
        <v>701</v>
      </c>
      <c r="G396" s="13"/>
      <c r="H396" s="199">
        <v>19.82</v>
      </c>
      <c r="I396" s="200"/>
      <c r="J396" s="13"/>
      <c r="K396" s="13"/>
      <c r="L396" s="195"/>
      <c r="M396" s="201"/>
      <c r="N396" s="202"/>
      <c r="O396" s="202"/>
      <c r="P396" s="202"/>
      <c r="Q396" s="202"/>
      <c r="R396" s="202"/>
      <c r="S396" s="202"/>
      <c r="T396" s="20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7" t="s">
        <v>201</v>
      </c>
      <c r="AU396" s="197" t="s">
        <v>85</v>
      </c>
      <c r="AV396" s="13" t="s">
        <v>85</v>
      </c>
      <c r="AW396" s="13" t="s">
        <v>32</v>
      </c>
      <c r="AX396" s="13" t="s">
        <v>76</v>
      </c>
      <c r="AY396" s="197" t="s">
        <v>153</v>
      </c>
    </row>
    <row r="397" s="13" customFormat="1">
      <c r="A397" s="13"/>
      <c r="B397" s="195"/>
      <c r="C397" s="13"/>
      <c r="D397" s="196" t="s">
        <v>201</v>
      </c>
      <c r="E397" s="197" t="s">
        <v>1</v>
      </c>
      <c r="F397" s="198" t="s">
        <v>702</v>
      </c>
      <c r="G397" s="13"/>
      <c r="H397" s="199">
        <v>8.2400000000000002</v>
      </c>
      <c r="I397" s="200"/>
      <c r="J397" s="13"/>
      <c r="K397" s="13"/>
      <c r="L397" s="195"/>
      <c r="M397" s="201"/>
      <c r="N397" s="202"/>
      <c r="O397" s="202"/>
      <c r="P397" s="202"/>
      <c r="Q397" s="202"/>
      <c r="R397" s="202"/>
      <c r="S397" s="202"/>
      <c r="T397" s="20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7" t="s">
        <v>201</v>
      </c>
      <c r="AU397" s="197" t="s">
        <v>85</v>
      </c>
      <c r="AV397" s="13" t="s">
        <v>85</v>
      </c>
      <c r="AW397" s="13" t="s">
        <v>32</v>
      </c>
      <c r="AX397" s="13" t="s">
        <v>76</v>
      </c>
      <c r="AY397" s="197" t="s">
        <v>153</v>
      </c>
    </row>
    <row r="398" s="13" customFormat="1">
      <c r="A398" s="13"/>
      <c r="B398" s="195"/>
      <c r="C398" s="13"/>
      <c r="D398" s="196" t="s">
        <v>201</v>
      </c>
      <c r="E398" s="197" t="s">
        <v>1</v>
      </c>
      <c r="F398" s="198" t="s">
        <v>703</v>
      </c>
      <c r="G398" s="13"/>
      <c r="H398" s="199">
        <v>7.4100000000000001</v>
      </c>
      <c r="I398" s="200"/>
      <c r="J398" s="13"/>
      <c r="K398" s="13"/>
      <c r="L398" s="195"/>
      <c r="M398" s="201"/>
      <c r="N398" s="202"/>
      <c r="O398" s="202"/>
      <c r="P398" s="202"/>
      <c r="Q398" s="202"/>
      <c r="R398" s="202"/>
      <c r="S398" s="202"/>
      <c r="T398" s="20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7" t="s">
        <v>201</v>
      </c>
      <c r="AU398" s="197" t="s">
        <v>85</v>
      </c>
      <c r="AV398" s="13" t="s">
        <v>85</v>
      </c>
      <c r="AW398" s="13" t="s">
        <v>32</v>
      </c>
      <c r="AX398" s="13" t="s">
        <v>76</v>
      </c>
      <c r="AY398" s="197" t="s">
        <v>153</v>
      </c>
    </row>
    <row r="399" s="13" customFormat="1">
      <c r="A399" s="13"/>
      <c r="B399" s="195"/>
      <c r="C399" s="13"/>
      <c r="D399" s="196" t="s">
        <v>201</v>
      </c>
      <c r="E399" s="197" t="s">
        <v>1</v>
      </c>
      <c r="F399" s="198" t="s">
        <v>704</v>
      </c>
      <c r="G399" s="13"/>
      <c r="H399" s="199">
        <v>16.199999999999999</v>
      </c>
      <c r="I399" s="200"/>
      <c r="J399" s="13"/>
      <c r="K399" s="13"/>
      <c r="L399" s="195"/>
      <c r="M399" s="201"/>
      <c r="N399" s="202"/>
      <c r="O399" s="202"/>
      <c r="P399" s="202"/>
      <c r="Q399" s="202"/>
      <c r="R399" s="202"/>
      <c r="S399" s="202"/>
      <c r="T399" s="20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7" t="s">
        <v>201</v>
      </c>
      <c r="AU399" s="197" t="s">
        <v>85</v>
      </c>
      <c r="AV399" s="13" t="s">
        <v>85</v>
      </c>
      <c r="AW399" s="13" t="s">
        <v>32</v>
      </c>
      <c r="AX399" s="13" t="s">
        <v>76</v>
      </c>
      <c r="AY399" s="197" t="s">
        <v>153</v>
      </c>
    </row>
    <row r="400" s="13" customFormat="1">
      <c r="A400" s="13"/>
      <c r="B400" s="195"/>
      <c r="C400" s="13"/>
      <c r="D400" s="196" t="s">
        <v>201</v>
      </c>
      <c r="E400" s="197" t="s">
        <v>1</v>
      </c>
      <c r="F400" s="198" t="s">
        <v>705</v>
      </c>
      <c r="G400" s="13"/>
      <c r="H400" s="199">
        <v>4.96</v>
      </c>
      <c r="I400" s="200"/>
      <c r="J400" s="13"/>
      <c r="K400" s="13"/>
      <c r="L400" s="195"/>
      <c r="M400" s="201"/>
      <c r="N400" s="202"/>
      <c r="O400" s="202"/>
      <c r="P400" s="202"/>
      <c r="Q400" s="202"/>
      <c r="R400" s="202"/>
      <c r="S400" s="202"/>
      <c r="T400" s="20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7" t="s">
        <v>201</v>
      </c>
      <c r="AU400" s="197" t="s">
        <v>85</v>
      </c>
      <c r="AV400" s="13" t="s">
        <v>85</v>
      </c>
      <c r="AW400" s="13" t="s">
        <v>32</v>
      </c>
      <c r="AX400" s="13" t="s">
        <v>76</v>
      </c>
      <c r="AY400" s="197" t="s">
        <v>153</v>
      </c>
    </row>
    <row r="401" s="13" customFormat="1">
      <c r="A401" s="13"/>
      <c r="B401" s="195"/>
      <c r="C401" s="13"/>
      <c r="D401" s="196" t="s">
        <v>201</v>
      </c>
      <c r="E401" s="197" t="s">
        <v>1</v>
      </c>
      <c r="F401" s="198" t="s">
        <v>706</v>
      </c>
      <c r="G401" s="13"/>
      <c r="H401" s="199">
        <v>3.8999999999999999</v>
      </c>
      <c r="I401" s="200"/>
      <c r="J401" s="13"/>
      <c r="K401" s="13"/>
      <c r="L401" s="195"/>
      <c r="M401" s="201"/>
      <c r="N401" s="202"/>
      <c r="O401" s="202"/>
      <c r="P401" s="202"/>
      <c r="Q401" s="202"/>
      <c r="R401" s="202"/>
      <c r="S401" s="202"/>
      <c r="T401" s="20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7" t="s">
        <v>201</v>
      </c>
      <c r="AU401" s="197" t="s">
        <v>85</v>
      </c>
      <c r="AV401" s="13" t="s">
        <v>85</v>
      </c>
      <c r="AW401" s="13" t="s">
        <v>32</v>
      </c>
      <c r="AX401" s="13" t="s">
        <v>76</v>
      </c>
      <c r="AY401" s="197" t="s">
        <v>153</v>
      </c>
    </row>
    <row r="402" s="2" customFormat="1" ht="21.75" customHeight="1">
      <c r="A402" s="35"/>
      <c r="B402" s="174"/>
      <c r="C402" s="175" t="s">
        <v>707</v>
      </c>
      <c r="D402" s="175" t="s">
        <v>154</v>
      </c>
      <c r="E402" s="176" t="s">
        <v>708</v>
      </c>
      <c r="F402" s="177" t="s">
        <v>709</v>
      </c>
      <c r="G402" s="178" t="s">
        <v>208</v>
      </c>
      <c r="H402" s="179">
        <v>77.989999999999995</v>
      </c>
      <c r="I402" s="180"/>
      <c r="J402" s="181">
        <f>ROUND(I402*H402,2)</f>
        <v>0</v>
      </c>
      <c r="K402" s="177" t="s">
        <v>173</v>
      </c>
      <c r="L402" s="36"/>
      <c r="M402" s="182" t="s">
        <v>1</v>
      </c>
      <c r="N402" s="183" t="s">
        <v>41</v>
      </c>
      <c r="O402" s="74"/>
      <c r="P402" s="184">
        <f>O402*H402</f>
        <v>0</v>
      </c>
      <c r="Q402" s="184">
        <v>0</v>
      </c>
      <c r="R402" s="184">
        <f>Q402*H402</f>
        <v>0</v>
      </c>
      <c r="S402" s="184">
        <v>0</v>
      </c>
      <c r="T402" s="18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6" t="s">
        <v>94</v>
      </c>
      <c r="AT402" s="186" t="s">
        <v>154</v>
      </c>
      <c r="AU402" s="186" t="s">
        <v>85</v>
      </c>
      <c r="AY402" s="16" t="s">
        <v>153</v>
      </c>
      <c r="BE402" s="187">
        <f>IF(N402="základní",J402,0)</f>
        <v>0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6" t="s">
        <v>83</v>
      </c>
      <c r="BK402" s="187">
        <f>ROUND(I402*H402,2)</f>
        <v>0</v>
      </c>
      <c r="BL402" s="16" t="s">
        <v>94</v>
      </c>
      <c r="BM402" s="186" t="s">
        <v>710</v>
      </c>
    </row>
    <row r="403" s="2" customFormat="1" ht="21.75" customHeight="1">
      <c r="A403" s="35"/>
      <c r="B403" s="174"/>
      <c r="C403" s="175" t="s">
        <v>711</v>
      </c>
      <c r="D403" s="175" t="s">
        <v>154</v>
      </c>
      <c r="E403" s="176" t="s">
        <v>712</v>
      </c>
      <c r="F403" s="177" t="s">
        <v>713</v>
      </c>
      <c r="G403" s="178" t="s">
        <v>208</v>
      </c>
      <c r="H403" s="179">
        <v>37.744999999999997</v>
      </c>
      <c r="I403" s="180"/>
      <c r="J403" s="181">
        <f>ROUND(I403*H403,2)</f>
        <v>0</v>
      </c>
      <c r="K403" s="177" t="s">
        <v>173</v>
      </c>
      <c r="L403" s="36"/>
      <c r="M403" s="182" t="s">
        <v>1</v>
      </c>
      <c r="N403" s="183" t="s">
        <v>41</v>
      </c>
      <c r="O403" s="74"/>
      <c r="P403" s="184">
        <f>O403*H403</f>
        <v>0</v>
      </c>
      <c r="Q403" s="184">
        <v>0.3674</v>
      </c>
      <c r="R403" s="184">
        <f>Q403*H403</f>
        <v>13.867512999999999</v>
      </c>
      <c r="S403" s="184">
        <v>0</v>
      </c>
      <c r="T403" s="185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6" t="s">
        <v>152</v>
      </c>
      <c r="AT403" s="186" t="s">
        <v>154</v>
      </c>
      <c r="AU403" s="186" t="s">
        <v>85</v>
      </c>
      <c r="AY403" s="16" t="s">
        <v>153</v>
      </c>
      <c r="BE403" s="187">
        <f>IF(N403="základní",J403,0)</f>
        <v>0</v>
      </c>
      <c r="BF403" s="187">
        <f>IF(N403="snížená",J403,0)</f>
        <v>0</v>
      </c>
      <c r="BG403" s="187">
        <f>IF(N403="zákl. přenesená",J403,0)</f>
        <v>0</v>
      </c>
      <c r="BH403" s="187">
        <f>IF(N403="sníž. přenesená",J403,0)</f>
        <v>0</v>
      </c>
      <c r="BI403" s="187">
        <f>IF(N403="nulová",J403,0)</f>
        <v>0</v>
      </c>
      <c r="BJ403" s="16" t="s">
        <v>83</v>
      </c>
      <c r="BK403" s="187">
        <f>ROUND(I403*H403,2)</f>
        <v>0</v>
      </c>
      <c r="BL403" s="16" t="s">
        <v>152</v>
      </c>
      <c r="BM403" s="186" t="s">
        <v>714</v>
      </c>
    </row>
    <row r="404" s="13" customFormat="1">
      <c r="A404" s="13"/>
      <c r="B404" s="195"/>
      <c r="C404" s="13"/>
      <c r="D404" s="196" t="s">
        <v>201</v>
      </c>
      <c r="E404" s="197" t="s">
        <v>1</v>
      </c>
      <c r="F404" s="198" t="s">
        <v>715</v>
      </c>
      <c r="G404" s="13"/>
      <c r="H404" s="199">
        <v>37.744999999999997</v>
      </c>
      <c r="I404" s="200"/>
      <c r="J404" s="13"/>
      <c r="K404" s="13"/>
      <c r="L404" s="195"/>
      <c r="M404" s="201"/>
      <c r="N404" s="202"/>
      <c r="O404" s="202"/>
      <c r="P404" s="202"/>
      <c r="Q404" s="202"/>
      <c r="R404" s="202"/>
      <c r="S404" s="202"/>
      <c r="T404" s="20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7" t="s">
        <v>201</v>
      </c>
      <c r="AU404" s="197" t="s">
        <v>85</v>
      </c>
      <c r="AV404" s="13" t="s">
        <v>85</v>
      </c>
      <c r="AW404" s="13" t="s">
        <v>32</v>
      </c>
      <c r="AX404" s="13" t="s">
        <v>83</v>
      </c>
      <c r="AY404" s="197" t="s">
        <v>153</v>
      </c>
    </row>
    <row r="405" s="12" customFormat="1" ht="22.8" customHeight="1">
      <c r="A405" s="12"/>
      <c r="B405" s="163"/>
      <c r="C405" s="12"/>
      <c r="D405" s="164" t="s">
        <v>75</v>
      </c>
      <c r="E405" s="188" t="s">
        <v>204</v>
      </c>
      <c r="F405" s="188" t="s">
        <v>205</v>
      </c>
      <c r="G405" s="12"/>
      <c r="H405" s="12"/>
      <c r="I405" s="166"/>
      <c r="J405" s="189">
        <f>BK405</f>
        <v>0</v>
      </c>
      <c r="K405" s="12"/>
      <c r="L405" s="163"/>
      <c r="M405" s="168"/>
      <c r="N405" s="169"/>
      <c r="O405" s="169"/>
      <c r="P405" s="170">
        <f>SUM(P406:P418)</f>
        <v>0</v>
      </c>
      <c r="Q405" s="169"/>
      <c r="R405" s="170">
        <f>SUM(R406:R418)</f>
        <v>13.4247005</v>
      </c>
      <c r="S405" s="169"/>
      <c r="T405" s="171">
        <f>SUM(T406:T418)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64" t="s">
        <v>83</v>
      </c>
      <c r="AT405" s="172" t="s">
        <v>75</v>
      </c>
      <c r="AU405" s="172" t="s">
        <v>83</v>
      </c>
      <c r="AY405" s="164" t="s">
        <v>153</v>
      </c>
      <c r="BK405" s="173">
        <f>SUM(BK406:BK418)</f>
        <v>0</v>
      </c>
    </row>
    <row r="406" s="2" customFormat="1" ht="24.15" customHeight="1">
      <c r="A406" s="35"/>
      <c r="B406" s="174"/>
      <c r="C406" s="175" t="s">
        <v>716</v>
      </c>
      <c r="D406" s="175" t="s">
        <v>154</v>
      </c>
      <c r="E406" s="176" t="s">
        <v>717</v>
      </c>
      <c r="F406" s="177" t="s">
        <v>718</v>
      </c>
      <c r="G406" s="178" t="s">
        <v>322</v>
      </c>
      <c r="H406" s="179">
        <v>102.79000000000001</v>
      </c>
      <c r="I406" s="180"/>
      <c r="J406" s="181">
        <f>ROUND(I406*H406,2)</f>
        <v>0</v>
      </c>
      <c r="K406" s="177" t="s">
        <v>173</v>
      </c>
      <c r="L406" s="36"/>
      <c r="M406" s="182" t="s">
        <v>1</v>
      </c>
      <c r="N406" s="183" t="s">
        <v>41</v>
      </c>
      <c r="O406" s="74"/>
      <c r="P406" s="184">
        <f>O406*H406</f>
        <v>0</v>
      </c>
      <c r="Q406" s="184">
        <v>0.10095</v>
      </c>
      <c r="R406" s="184">
        <f>Q406*H406</f>
        <v>10.3766505</v>
      </c>
      <c r="S406" s="184">
        <v>0</v>
      </c>
      <c r="T406" s="185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6" t="s">
        <v>152</v>
      </c>
      <c r="AT406" s="186" t="s">
        <v>154</v>
      </c>
      <c r="AU406" s="186" t="s">
        <v>85</v>
      </c>
      <c r="AY406" s="16" t="s">
        <v>153</v>
      </c>
      <c r="BE406" s="187">
        <f>IF(N406="základní",J406,0)</f>
        <v>0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6" t="s">
        <v>83</v>
      </c>
      <c r="BK406" s="187">
        <f>ROUND(I406*H406,2)</f>
        <v>0</v>
      </c>
      <c r="BL406" s="16" t="s">
        <v>152</v>
      </c>
      <c r="BM406" s="186" t="s">
        <v>719</v>
      </c>
    </row>
    <row r="407" s="13" customFormat="1">
      <c r="A407" s="13"/>
      <c r="B407" s="195"/>
      <c r="C407" s="13"/>
      <c r="D407" s="196" t="s">
        <v>201</v>
      </c>
      <c r="E407" s="197" t="s">
        <v>1</v>
      </c>
      <c r="F407" s="198" t="s">
        <v>720</v>
      </c>
      <c r="G407" s="13"/>
      <c r="H407" s="199">
        <v>26.800000000000001</v>
      </c>
      <c r="I407" s="200"/>
      <c r="J407" s="13"/>
      <c r="K407" s="13"/>
      <c r="L407" s="195"/>
      <c r="M407" s="201"/>
      <c r="N407" s="202"/>
      <c r="O407" s="202"/>
      <c r="P407" s="202"/>
      <c r="Q407" s="202"/>
      <c r="R407" s="202"/>
      <c r="S407" s="202"/>
      <c r="T407" s="20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7" t="s">
        <v>201</v>
      </c>
      <c r="AU407" s="197" t="s">
        <v>85</v>
      </c>
      <c r="AV407" s="13" t="s">
        <v>85</v>
      </c>
      <c r="AW407" s="13" t="s">
        <v>32</v>
      </c>
      <c r="AX407" s="13" t="s">
        <v>76</v>
      </c>
      <c r="AY407" s="197" t="s">
        <v>153</v>
      </c>
    </row>
    <row r="408" s="13" customFormat="1">
      <c r="A408" s="13"/>
      <c r="B408" s="195"/>
      <c r="C408" s="13"/>
      <c r="D408" s="196" t="s">
        <v>201</v>
      </c>
      <c r="E408" s="197" t="s">
        <v>1</v>
      </c>
      <c r="F408" s="198" t="s">
        <v>721</v>
      </c>
      <c r="G408" s="13"/>
      <c r="H408" s="199">
        <v>75.989999999999995</v>
      </c>
      <c r="I408" s="200"/>
      <c r="J408" s="13"/>
      <c r="K408" s="13"/>
      <c r="L408" s="195"/>
      <c r="M408" s="201"/>
      <c r="N408" s="202"/>
      <c r="O408" s="202"/>
      <c r="P408" s="202"/>
      <c r="Q408" s="202"/>
      <c r="R408" s="202"/>
      <c r="S408" s="202"/>
      <c r="T408" s="20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7" t="s">
        <v>201</v>
      </c>
      <c r="AU408" s="197" t="s">
        <v>85</v>
      </c>
      <c r="AV408" s="13" t="s">
        <v>85</v>
      </c>
      <c r="AW408" s="13" t="s">
        <v>32</v>
      </c>
      <c r="AX408" s="13" t="s">
        <v>76</v>
      </c>
      <c r="AY408" s="197" t="s">
        <v>153</v>
      </c>
    </row>
    <row r="409" s="2" customFormat="1" ht="16.5" customHeight="1">
      <c r="A409" s="35"/>
      <c r="B409" s="174"/>
      <c r="C409" s="204" t="s">
        <v>722</v>
      </c>
      <c r="D409" s="204" t="s">
        <v>420</v>
      </c>
      <c r="E409" s="205" t="s">
        <v>723</v>
      </c>
      <c r="F409" s="206" t="s">
        <v>724</v>
      </c>
      <c r="G409" s="207" t="s">
        <v>322</v>
      </c>
      <c r="H409" s="208">
        <v>107.93000000000001</v>
      </c>
      <c r="I409" s="209"/>
      <c r="J409" s="210">
        <f>ROUND(I409*H409,2)</f>
        <v>0</v>
      </c>
      <c r="K409" s="206" t="s">
        <v>173</v>
      </c>
      <c r="L409" s="211"/>
      <c r="M409" s="212" t="s">
        <v>1</v>
      </c>
      <c r="N409" s="213" t="s">
        <v>41</v>
      </c>
      <c r="O409" s="74"/>
      <c r="P409" s="184">
        <f>O409*H409</f>
        <v>0</v>
      </c>
      <c r="Q409" s="184">
        <v>0.028000000000000001</v>
      </c>
      <c r="R409" s="184">
        <f>Q409*H409</f>
        <v>3.0220400000000001</v>
      </c>
      <c r="S409" s="184">
        <v>0</v>
      </c>
      <c r="T409" s="185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6" t="s">
        <v>235</v>
      </c>
      <c r="AT409" s="186" t="s">
        <v>420</v>
      </c>
      <c r="AU409" s="186" t="s">
        <v>85</v>
      </c>
      <c r="AY409" s="16" t="s">
        <v>153</v>
      </c>
      <c r="BE409" s="187">
        <f>IF(N409="základní",J409,0)</f>
        <v>0</v>
      </c>
      <c r="BF409" s="187">
        <f>IF(N409="snížená",J409,0)</f>
        <v>0</v>
      </c>
      <c r="BG409" s="187">
        <f>IF(N409="zákl. přenesená",J409,0)</f>
        <v>0</v>
      </c>
      <c r="BH409" s="187">
        <f>IF(N409="sníž. přenesená",J409,0)</f>
        <v>0</v>
      </c>
      <c r="BI409" s="187">
        <f>IF(N409="nulová",J409,0)</f>
        <v>0</v>
      </c>
      <c r="BJ409" s="16" t="s">
        <v>83</v>
      </c>
      <c r="BK409" s="187">
        <f>ROUND(I409*H409,2)</f>
        <v>0</v>
      </c>
      <c r="BL409" s="16" t="s">
        <v>152</v>
      </c>
      <c r="BM409" s="186" t="s">
        <v>725</v>
      </c>
    </row>
    <row r="410" s="13" customFormat="1">
      <c r="A410" s="13"/>
      <c r="B410" s="195"/>
      <c r="C410" s="13"/>
      <c r="D410" s="196" t="s">
        <v>201</v>
      </c>
      <c r="E410" s="13"/>
      <c r="F410" s="198" t="s">
        <v>726</v>
      </c>
      <c r="G410" s="13"/>
      <c r="H410" s="199">
        <v>107.93000000000001</v>
      </c>
      <c r="I410" s="200"/>
      <c r="J410" s="13"/>
      <c r="K410" s="13"/>
      <c r="L410" s="195"/>
      <c r="M410" s="201"/>
      <c r="N410" s="202"/>
      <c r="O410" s="202"/>
      <c r="P410" s="202"/>
      <c r="Q410" s="202"/>
      <c r="R410" s="202"/>
      <c r="S410" s="202"/>
      <c r="T410" s="20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7" t="s">
        <v>201</v>
      </c>
      <c r="AU410" s="197" t="s">
        <v>85</v>
      </c>
      <c r="AV410" s="13" t="s">
        <v>85</v>
      </c>
      <c r="AW410" s="13" t="s">
        <v>3</v>
      </c>
      <c r="AX410" s="13" t="s">
        <v>83</v>
      </c>
      <c r="AY410" s="197" t="s">
        <v>153</v>
      </c>
    </row>
    <row r="411" s="2" customFormat="1" ht="33" customHeight="1">
      <c r="A411" s="35"/>
      <c r="B411" s="174"/>
      <c r="C411" s="175" t="s">
        <v>727</v>
      </c>
      <c r="D411" s="175" t="s">
        <v>154</v>
      </c>
      <c r="E411" s="176" t="s">
        <v>728</v>
      </c>
      <c r="F411" s="177" t="s">
        <v>729</v>
      </c>
      <c r="G411" s="178" t="s">
        <v>208</v>
      </c>
      <c r="H411" s="179">
        <v>167.26599999999999</v>
      </c>
      <c r="I411" s="180"/>
      <c r="J411" s="181">
        <f>ROUND(I411*H411,2)</f>
        <v>0</v>
      </c>
      <c r="K411" s="177" t="s">
        <v>173</v>
      </c>
      <c r="L411" s="36"/>
      <c r="M411" s="182" t="s">
        <v>1</v>
      </c>
      <c r="N411" s="183" t="s">
        <v>41</v>
      </c>
      <c r="O411" s="74"/>
      <c r="P411" s="184">
        <f>O411*H411</f>
        <v>0</v>
      </c>
      <c r="Q411" s="184">
        <v>0</v>
      </c>
      <c r="R411" s="184">
        <f>Q411*H411</f>
        <v>0</v>
      </c>
      <c r="S411" s="184">
        <v>0</v>
      </c>
      <c r="T411" s="185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6" t="s">
        <v>152</v>
      </c>
      <c r="AT411" s="186" t="s">
        <v>154</v>
      </c>
      <c r="AU411" s="186" t="s">
        <v>85</v>
      </c>
      <c r="AY411" s="16" t="s">
        <v>153</v>
      </c>
      <c r="BE411" s="187">
        <f>IF(N411="základní",J411,0)</f>
        <v>0</v>
      </c>
      <c r="BF411" s="187">
        <f>IF(N411="snížená",J411,0)</f>
        <v>0</v>
      </c>
      <c r="BG411" s="187">
        <f>IF(N411="zákl. přenesená",J411,0)</f>
        <v>0</v>
      </c>
      <c r="BH411" s="187">
        <f>IF(N411="sníž. přenesená",J411,0)</f>
        <v>0</v>
      </c>
      <c r="BI411" s="187">
        <f>IF(N411="nulová",J411,0)</f>
        <v>0</v>
      </c>
      <c r="BJ411" s="16" t="s">
        <v>83</v>
      </c>
      <c r="BK411" s="187">
        <f>ROUND(I411*H411,2)</f>
        <v>0</v>
      </c>
      <c r="BL411" s="16" t="s">
        <v>152</v>
      </c>
      <c r="BM411" s="186" t="s">
        <v>730</v>
      </c>
    </row>
    <row r="412" s="13" customFormat="1">
      <c r="A412" s="13"/>
      <c r="B412" s="195"/>
      <c r="C412" s="13"/>
      <c r="D412" s="196" t="s">
        <v>201</v>
      </c>
      <c r="E412" s="197" t="s">
        <v>1</v>
      </c>
      <c r="F412" s="198" t="s">
        <v>731</v>
      </c>
      <c r="G412" s="13"/>
      <c r="H412" s="199">
        <v>167.26599999999999</v>
      </c>
      <c r="I412" s="200"/>
      <c r="J412" s="13"/>
      <c r="K412" s="13"/>
      <c r="L412" s="195"/>
      <c r="M412" s="201"/>
      <c r="N412" s="202"/>
      <c r="O412" s="202"/>
      <c r="P412" s="202"/>
      <c r="Q412" s="202"/>
      <c r="R412" s="202"/>
      <c r="S412" s="202"/>
      <c r="T412" s="20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7" t="s">
        <v>201</v>
      </c>
      <c r="AU412" s="197" t="s">
        <v>85</v>
      </c>
      <c r="AV412" s="13" t="s">
        <v>85</v>
      </c>
      <c r="AW412" s="13" t="s">
        <v>32</v>
      </c>
      <c r="AX412" s="13" t="s">
        <v>83</v>
      </c>
      <c r="AY412" s="197" t="s">
        <v>153</v>
      </c>
    </row>
    <row r="413" s="2" customFormat="1" ht="33" customHeight="1">
      <c r="A413" s="35"/>
      <c r="B413" s="174"/>
      <c r="C413" s="175" t="s">
        <v>732</v>
      </c>
      <c r="D413" s="175" t="s">
        <v>154</v>
      </c>
      <c r="E413" s="176" t="s">
        <v>733</v>
      </c>
      <c r="F413" s="177" t="s">
        <v>734</v>
      </c>
      <c r="G413" s="178" t="s">
        <v>208</v>
      </c>
      <c r="H413" s="179">
        <v>5017.9799999999996</v>
      </c>
      <c r="I413" s="180"/>
      <c r="J413" s="181">
        <f>ROUND(I413*H413,2)</f>
        <v>0</v>
      </c>
      <c r="K413" s="177" t="s">
        <v>173</v>
      </c>
      <c r="L413" s="36"/>
      <c r="M413" s="182" t="s">
        <v>1</v>
      </c>
      <c r="N413" s="183" t="s">
        <v>41</v>
      </c>
      <c r="O413" s="74"/>
      <c r="P413" s="184">
        <f>O413*H413</f>
        <v>0</v>
      </c>
      <c r="Q413" s="184">
        <v>0</v>
      </c>
      <c r="R413" s="184">
        <f>Q413*H413</f>
        <v>0</v>
      </c>
      <c r="S413" s="184">
        <v>0</v>
      </c>
      <c r="T413" s="185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6" t="s">
        <v>152</v>
      </c>
      <c r="AT413" s="186" t="s">
        <v>154</v>
      </c>
      <c r="AU413" s="186" t="s">
        <v>85</v>
      </c>
      <c r="AY413" s="16" t="s">
        <v>153</v>
      </c>
      <c r="BE413" s="187">
        <f>IF(N413="základní",J413,0)</f>
        <v>0</v>
      </c>
      <c r="BF413" s="187">
        <f>IF(N413="snížená",J413,0)</f>
        <v>0</v>
      </c>
      <c r="BG413" s="187">
        <f>IF(N413="zákl. přenesená",J413,0)</f>
        <v>0</v>
      </c>
      <c r="BH413" s="187">
        <f>IF(N413="sníž. přenesená",J413,0)</f>
        <v>0</v>
      </c>
      <c r="BI413" s="187">
        <f>IF(N413="nulová",J413,0)</f>
        <v>0</v>
      </c>
      <c r="BJ413" s="16" t="s">
        <v>83</v>
      </c>
      <c r="BK413" s="187">
        <f>ROUND(I413*H413,2)</f>
        <v>0</v>
      </c>
      <c r="BL413" s="16" t="s">
        <v>152</v>
      </c>
      <c r="BM413" s="186" t="s">
        <v>735</v>
      </c>
    </row>
    <row r="414" s="13" customFormat="1">
      <c r="A414" s="13"/>
      <c r="B414" s="195"/>
      <c r="C414" s="13"/>
      <c r="D414" s="196" t="s">
        <v>201</v>
      </c>
      <c r="E414" s="13"/>
      <c r="F414" s="198" t="s">
        <v>736</v>
      </c>
      <c r="G414" s="13"/>
      <c r="H414" s="199">
        <v>5017.9799999999996</v>
      </c>
      <c r="I414" s="200"/>
      <c r="J414" s="13"/>
      <c r="K414" s="13"/>
      <c r="L414" s="195"/>
      <c r="M414" s="201"/>
      <c r="N414" s="202"/>
      <c r="O414" s="202"/>
      <c r="P414" s="202"/>
      <c r="Q414" s="202"/>
      <c r="R414" s="202"/>
      <c r="S414" s="202"/>
      <c r="T414" s="20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7" t="s">
        <v>201</v>
      </c>
      <c r="AU414" s="197" t="s">
        <v>85</v>
      </c>
      <c r="AV414" s="13" t="s">
        <v>85</v>
      </c>
      <c r="AW414" s="13" t="s">
        <v>3</v>
      </c>
      <c r="AX414" s="13" t="s">
        <v>83</v>
      </c>
      <c r="AY414" s="197" t="s">
        <v>153</v>
      </c>
    </row>
    <row r="415" s="2" customFormat="1" ht="33" customHeight="1">
      <c r="A415" s="35"/>
      <c r="B415" s="174"/>
      <c r="C415" s="175" t="s">
        <v>737</v>
      </c>
      <c r="D415" s="175" t="s">
        <v>154</v>
      </c>
      <c r="E415" s="176" t="s">
        <v>738</v>
      </c>
      <c r="F415" s="177" t="s">
        <v>739</v>
      </c>
      <c r="G415" s="178" t="s">
        <v>208</v>
      </c>
      <c r="H415" s="179">
        <v>167.26599999999999</v>
      </c>
      <c r="I415" s="180"/>
      <c r="J415" s="181">
        <f>ROUND(I415*H415,2)</f>
        <v>0</v>
      </c>
      <c r="K415" s="177" t="s">
        <v>173</v>
      </c>
      <c r="L415" s="36"/>
      <c r="M415" s="182" t="s">
        <v>1</v>
      </c>
      <c r="N415" s="183" t="s">
        <v>41</v>
      </c>
      <c r="O415" s="74"/>
      <c r="P415" s="184">
        <f>O415*H415</f>
        <v>0</v>
      </c>
      <c r="Q415" s="184">
        <v>0</v>
      </c>
      <c r="R415" s="184">
        <f>Q415*H415</f>
        <v>0</v>
      </c>
      <c r="S415" s="184">
        <v>0</v>
      </c>
      <c r="T415" s="185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6" t="s">
        <v>152</v>
      </c>
      <c r="AT415" s="186" t="s">
        <v>154</v>
      </c>
      <c r="AU415" s="186" t="s">
        <v>85</v>
      </c>
      <c r="AY415" s="16" t="s">
        <v>153</v>
      </c>
      <c r="BE415" s="187">
        <f>IF(N415="základní",J415,0)</f>
        <v>0</v>
      </c>
      <c r="BF415" s="187">
        <f>IF(N415="snížená",J415,0)</f>
        <v>0</v>
      </c>
      <c r="BG415" s="187">
        <f>IF(N415="zákl. přenesená",J415,0)</f>
        <v>0</v>
      </c>
      <c r="BH415" s="187">
        <f>IF(N415="sníž. přenesená",J415,0)</f>
        <v>0</v>
      </c>
      <c r="BI415" s="187">
        <f>IF(N415="nulová",J415,0)</f>
        <v>0</v>
      </c>
      <c r="BJ415" s="16" t="s">
        <v>83</v>
      </c>
      <c r="BK415" s="187">
        <f>ROUND(I415*H415,2)</f>
        <v>0</v>
      </c>
      <c r="BL415" s="16" t="s">
        <v>152</v>
      </c>
      <c r="BM415" s="186" t="s">
        <v>740</v>
      </c>
    </row>
    <row r="416" s="2" customFormat="1" ht="33" customHeight="1">
      <c r="A416" s="35"/>
      <c r="B416" s="174"/>
      <c r="C416" s="175" t="s">
        <v>741</v>
      </c>
      <c r="D416" s="175" t="s">
        <v>154</v>
      </c>
      <c r="E416" s="176" t="s">
        <v>742</v>
      </c>
      <c r="F416" s="177" t="s">
        <v>743</v>
      </c>
      <c r="G416" s="178" t="s">
        <v>208</v>
      </c>
      <c r="H416" s="179">
        <v>153</v>
      </c>
      <c r="I416" s="180"/>
      <c r="J416" s="181">
        <f>ROUND(I416*H416,2)</f>
        <v>0</v>
      </c>
      <c r="K416" s="177" t="s">
        <v>173</v>
      </c>
      <c r="L416" s="36"/>
      <c r="M416" s="182" t="s">
        <v>1</v>
      </c>
      <c r="N416" s="183" t="s">
        <v>41</v>
      </c>
      <c r="O416" s="74"/>
      <c r="P416" s="184">
        <f>O416*H416</f>
        <v>0</v>
      </c>
      <c r="Q416" s="184">
        <v>0.00012999999999999999</v>
      </c>
      <c r="R416" s="184">
        <f>Q416*H416</f>
        <v>0.019889999999999998</v>
      </c>
      <c r="S416" s="184">
        <v>0</v>
      </c>
      <c r="T416" s="185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86" t="s">
        <v>152</v>
      </c>
      <c r="AT416" s="186" t="s">
        <v>154</v>
      </c>
      <c r="AU416" s="186" t="s">
        <v>85</v>
      </c>
      <c r="AY416" s="16" t="s">
        <v>153</v>
      </c>
      <c r="BE416" s="187">
        <f>IF(N416="základní",J416,0)</f>
        <v>0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6" t="s">
        <v>83</v>
      </c>
      <c r="BK416" s="187">
        <f>ROUND(I416*H416,2)</f>
        <v>0</v>
      </c>
      <c r="BL416" s="16" t="s">
        <v>152</v>
      </c>
      <c r="BM416" s="186" t="s">
        <v>744</v>
      </c>
    </row>
    <row r="417" s="13" customFormat="1">
      <c r="A417" s="13"/>
      <c r="B417" s="195"/>
      <c r="C417" s="13"/>
      <c r="D417" s="196" t="s">
        <v>201</v>
      </c>
      <c r="E417" s="197" t="s">
        <v>1</v>
      </c>
      <c r="F417" s="198" t="s">
        <v>745</v>
      </c>
      <c r="G417" s="13"/>
      <c r="H417" s="199">
        <v>153</v>
      </c>
      <c r="I417" s="200"/>
      <c r="J417" s="13"/>
      <c r="K417" s="13"/>
      <c r="L417" s="195"/>
      <c r="M417" s="201"/>
      <c r="N417" s="202"/>
      <c r="O417" s="202"/>
      <c r="P417" s="202"/>
      <c r="Q417" s="202"/>
      <c r="R417" s="202"/>
      <c r="S417" s="202"/>
      <c r="T417" s="20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7" t="s">
        <v>201</v>
      </c>
      <c r="AU417" s="197" t="s">
        <v>85</v>
      </c>
      <c r="AV417" s="13" t="s">
        <v>85</v>
      </c>
      <c r="AW417" s="13" t="s">
        <v>32</v>
      </c>
      <c r="AX417" s="13" t="s">
        <v>83</v>
      </c>
      <c r="AY417" s="197" t="s">
        <v>153</v>
      </c>
    </row>
    <row r="418" s="2" customFormat="1" ht="24.15" customHeight="1">
      <c r="A418" s="35"/>
      <c r="B418" s="174"/>
      <c r="C418" s="175" t="s">
        <v>746</v>
      </c>
      <c r="D418" s="175" t="s">
        <v>154</v>
      </c>
      <c r="E418" s="176" t="s">
        <v>747</v>
      </c>
      <c r="F418" s="177" t="s">
        <v>748</v>
      </c>
      <c r="G418" s="178" t="s">
        <v>208</v>
      </c>
      <c r="H418" s="179">
        <v>153</v>
      </c>
      <c r="I418" s="180"/>
      <c r="J418" s="181">
        <f>ROUND(I418*H418,2)</f>
        <v>0</v>
      </c>
      <c r="K418" s="177" t="s">
        <v>173</v>
      </c>
      <c r="L418" s="36"/>
      <c r="M418" s="182" t="s">
        <v>1</v>
      </c>
      <c r="N418" s="183" t="s">
        <v>41</v>
      </c>
      <c r="O418" s="74"/>
      <c r="P418" s="184">
        <f>O418*H418</f>
        <v>0</v>
      </c>
      <c r="Q418" s="184">
        <v>4.0000000000000003E-05</v>
      </c>
      <c r="R418" s="184">
        <f>Q418*H418</f>
        <v>0.0061200000000000004</v>
      </c>
      <c r="S418" s="184">
        <v>0</v>
      </c>
      <c r="T418" s="185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86" t="s">
        <v>152</v>
      </c>
      <c r="AT418" s="186" t="s">
        <v>154</v>
      </c>
      <c r="AU418" s="186" t="s">
        <v>85</v>
      </c>
      <c r="AY418" s="16" t="s">
        <v>153</v>
      </c>
      <c r="BE418" s="187">
        <f>IF(N418="základní",J418,0)</f>
        <v>0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6" t="s">
        <v>83</v>
      </c>
      <c r="BK418" s="187">
        <f>ROUND(I418*H418,2)</f>
        <v>0</v>
      </c>
      <c r="BL418" s="16" t="s">
        <v>152</v>
      </c>
      <c r="BM418" s="186" t="s">
        <v>749</v>
      </c>
    </row>
    <row r="419" s="12" customFormat="1" ht="22.8" customHeight="1">
      <c r="A419" s="12"/>
      <c r="B419" s="163"/>
      <c r="C419" s="12"/>
      <c r="D419" s="164" t="s">
        <v>75</v>
      </c>
      <c r="E419" s="188" t="s">
        <v>750</v>
      </c>
      <c r="F419" s="188" t="s">
        <v>751</v>
      </c>
      <c r="G419" s="12"/>
      <c r="H419" s="12"/>
      <c r="I419" s="166"/>
      <c r="J419" s="189">
        <f>BK419</f>
        <v>0</v>
      </c>
      <c r="K419" s="12"/>
      <c r="L419" s="163"/>
      <c r="M419" s="168"/>
      <c r="N419" s="169"/>
      <c r="O419" s="169"/>
      <c r="P419" s="170">
        <f>P420</f>
        <v>0</v>
      </c>
      <c r="Q419" s="169"/>
      <c r="R419" s="170">
        <f>R420</f>
        <v>0</v>
      </c>
      <c r="S419" s="169"/>
      <c r="T419" s="171">
        <f>T420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64" t="s">
        <v>83</v>
      </c>
      <c r="AT419" s="172" t="s">
        <v>75</v>
      </c>
      <c r="AU419" s="172" t="s">
        <v>83</v>
      </c>
      <c r="AY419" s="164" t="s">
        <v>153</v>
      </c>
      <c r="BK419" s="173">
        <f>BK420</f>
        <v>0</v>
      </c>
    </row>
    <row r="420" s="2" customFormat="1" ht="24.15" customHeight="1">
      <c r="A420" s="35"/>
      <c r="B420" s="174"/>
      <c r="C420" s="175" t="s">
        <v>752</v>
      </c>
      <c r="D420" s="175" t="s">
        <v>154</v>
      </c>
      <c r="E420" s="176" t="s">
        <v>753</v>
      </c>
      <c r="F420" s="177" t="s">
        <v>754</v>
      </c>
      <c r="G420" s="178" t="s">
        <v>248</v>
      </c>
      <c r="H420" s="179">
        <v>354.161</v>
      </c>
      <c r="I420" s="180"/>
      <c r="J420" s="181">
        <f>ROUND(I420*H420,2)</f>
        <v>0</v>
      </c>
      <c r="K420" s="177" t="s">
        <v>173</v>
      </c>
      <c r="L420" s="36"/>
      <c r="M420" s="182" t="s">
        <v>1</v>
      </c>
      <c r="N420" s="183" t="s">
        <v>41</v>
      </c>
      <c r="O420" s="74"/>
      <c r="P420" s="184">
        <f>O420*H420</f>
        <v>0</v>
      </c>
      <c r="Q420" s="184">
        <v>0</v>
      </c>
      <c r="R420" s="184">
        <f>Q420*H420</f>
        <v>0</v>
      </c>
      <c r="S420" s="184">
        <v>0</v>
      </c>
      <c r="T420" s="185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6" t="s">
        <v>152</v>
      </c>
      <c r="AT420" s="186" t="s">
        <v>154</v>
      </c>
      <c r="AU420" s="186" t="s">
        <v>85</v>
      </c>
      <c r="AY420" s="16" t="s">
        <v>153</v>
      </c>
      <c r="BE420" s="187">
        <f>IF(N420="základní",J420,0)</f>
        <v>0</v>
      </c>
      <c r="BF420" s="187">
        <f>IF(N420="snížená",J420,0)</f>
        <v>0</v>
      </c>
      <c r="BG420" s="187">
        <f>IF(N420="zákl. přenesená",J420,0)</f>
        <v>0</v>
      </c>
      <c r="BH420" s="187">
        <f>IF(N420="sníž. přenesená",J420,0)</f>
        <v>0</v>
      </c>
      <c r="BI420" s="187">
        <f>IF(N420="nulová",J420,0)</f>
        <v>0</v>
      </c>
      <c r="BJ420" s="16" t="s">
        <v>83</v>
      </c>
      <c r="BK420" s="187">
        <f>ROUND(I420*H420,2)</f>
        <v>0</v>
      </c>
      <c r="BL420" s="16" t="s">
        <v>152</v>
      </c>
      <c r="BM420" s="186" t="s">
        <v>755</v>
      </c>
    </row>
    <row r="421" s="12" customFormat="1" ht="25.92" customHeight="1">
      <c r="A421" s="12"/>
      <c r="B421" s="163"/>
      <c r="C421" s="12"/>
      <c r="D421" s="164" t="s">
        <v>75</v>
      </c>
      <c r="E421" s="165" t="s">
        <v>270</v>
      </c>
      <c r="F421" s="165" t="s">
        <v>271</v>
      </c>
      <c r="G421" s="12"/>
      <c r="H421" s="12"/>
      <c r="I421" s="166"/>
      <c r="J421" s="167">
        <f>BK421</f>
        <v>0</v>
      </c>
      <c r="K421" s="12"/>
      <c r="L421" s="163"/>
      <c r="M421" s="168"/>
      <c r="N421" s="169"/>
      <c r="O421" s="169"/>
      <c r="P421" s="170">
        <f>P422+P463+P489+P523+P529+P542+P550+P612+P615+P652+P673+P706+P782</f>
        <v>0</v>
      </c>
      <c r="Q421" s="169"/>
      <c r="R421" s="170">
        <f>R422+R463+R489+R523+R529+R542+R550+R612+R615+R652+R673+R706+R782</f>
        <v>35.360953960000003</v>
      </c>
      <c r="S421" s="169"/>
      <c r="T421" s="171">
        <f>T422+T463+T489+T523+T529+T542+T550+T612+T615+T652+T673+T706+T782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64" t="s">
        <v>85</v>
      </c>
      <c r="AT421" s="172" t="s">
        <v>75</v>
      </c>
      <c r="AU421" s="172" t="s">
        <v>76</v>
      </c>
      <c r="AY421" s="164" t="s">
        <v>153</v>
      </c>
      <c r="BK421" s="173">
        <f>BK422+BK463+BK489+BK523+BK529+BK542+BK550+BK612+BK615+BK652+BK673+BK706+BK782</f>
        <v>0</v>
      </c>
    </row>
    <row r="422" s="12" customFormat="1" ht="22.8" customHeight="1">
      <c r="A422" s="12"/>
      <c r="B422" s="163"/>
      <c r="C422" s="12"/>
      <c r="D422" s="164" t="s">
        <v>75</v>
      </c>
      <c r="E422" s="188" t="s">
        <v>756</v>
      </c>
      <c r="F422" s="188" t="s">
        <v>757</v>
      </c>
      <c r="G422" s="12"/>
      <c r="H422" s="12"/>
      <c r="I422" s="166"/>
      <c r="J422" s="189">
        <f>BK422</f>
        <v>0</v>
      </c>
      <c r="K422" s="12"/>
      <c r="L422" s="163"/>
      <c r="M422" s="168"/>
      <c r="N422" s="169"/>
      <c r="O422" s="169"/>
      <c r="P422" s="170">
        <f>SUM(P423:P462)</f>
        <v>0</v>
      </c>
      <c r="Q422" s="169"/>
      <c r="R422" s="170">
        <f>SUM(R423:R462)</f>
        <v>1.4754409000000004</v>
      </c>
      <c r="S422" s="169"/>
      <c r="T422" s="171">
        <f>SUM(T423:T462)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164" t="s">
        <v>85</v>
      </c>
      <c r="AT422" s="172" t="s">
        <v>75</v>
      </c>
      <c r="AU422" s="172" t="s">
        <v>83</v>
      </c>
      <c r="AY422" s="164" t="s">
        <v>153</v>
      </c>
      <c r="BK422" s="173">
        <f>SUM(BK423:BK462)</f>
        <v>0</v>
      </c>
    </row>
    <row r="423" s="2" customFormat="1" ht="24.15" customHeight="1">
      <c r="A423" s="35"/>
      <c r="B423" s="174"/>
      <c r="C423" s="175" t="s">
        <v>758</v>
      </c>
      <c r="D423" s="175" t="s">
        <v>154</v>
      </c>
      <c r="E423" s="176" t="s">
        <v>759</v>
      </c>
      <c r="F423" s="177" t="s">
        <v>760</v>
      </c>
      <c r="G423" s="178" t="s">
        <v>208</v>
      </c>
      <c r="H423" s="179">
        <v>52.344000000000001</v>
      </c>
      <c r="I423" s="180"/>
      <c r="J423" s="181">
        <f>ROUND(I423*H423,2)</f>
        <v>0</v>
      </c>
      <c r="K423" s="177" t="s">
        <v>173</v>
      </c>
      <c r="L423" s="36"/>
      <c r="M423" s="182" t="s">
        <v>1</v>
      </c>
      <c r="N423" s="183" t="s">
        <v>41</v>
      </c>
      <c r="O423" s="74"/>
      <c r="P423" s="184">
        <f>O423*H423</f>
        <v>0</v>
      </c>
      <c r="Q423" s="184">
        <v>0</v>
      </c>
      <c r="R423" s="184">
        <f>Q423*H423</f>
        <v>0</v>
      </c>
      <c r="S423" s="184">
        <v>0</v>
      </c>
      <c r="T423" s="185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86" t="s">
        <v>94</v>
      </c>
      <c r="AT423" s="186" t="s">
        <v>154</v>
      </c>
      <c r="AU423" s="186" t="s">
        <v>85</v>
      </c>
      <c r="AY423" s="16" t="s">
        <v>153</v>
      </c>
      <c r="BE423" s="187">
        <f>IF(N423="základní",J423,0)</f>
        <v>0</v>
      </c>
      <c r="BF423" s="187">
        <f>IF(N423="snížená",J423,0)</f>
        <v>0</v>
      </c>
      <c r="BG423" s="187">
        <f>IF(N423="zákl. přenesená",J423,0)</f>
        <v>0</v>
      </c>
      <c r="BH423" s="187">
        <f>IF(N423="sníž. přenesená",J423,0)</f>
        <v>0</v>
      </c>
      <c r="BI423" s="187">
        <f>IF(N423="nulová",J423,0)</f>
        <v>0</v>
      </c>
      <c r="BJ423" s="16" t="s">
        <v>83</v>
      </c>
      <c r="BK423" s="187">
        <f>ROUND(I423*H423,2)</f>
        <v>0</v>
      </c>
      <c r="BL423" s="16" t="s">
        <v>94</v>
      </c>
      <c r="BM423" s="186" t="s">
        <v>761</v>
      </c>
    </row>
    <row r="424" s="13" customFormat="1">
      <c r="A424" s="13"/>
      <c r="B424" s="195"/>
      <c r="C424" s="13"/>
      <c r="D424" s="196" t="s">
        <v>201</v>
      </c>
      <c r="E424" s="197" t="s">
        <v>1</v>
      </c>
      <c r="F424" s="198" t="s">
        <v>762</v>
      </c>
      <c r="G424" s="13"/>
      <c r="H424" s="199">
        <v>52.344000000000001</v>
      </c>
      <c r="I424" s="200"/>
      <c r="J424" s="13"/>
      <c r="K424" s="13"/>
      <c r="L424" s="195"/>
      <c r="M424" s="201"/>
      <c r="N424" s="202"/>
      <c r="O424" s="202"/>
      <c r="P424" s="202"/>
      <c r="Q424" s="202"/>
      <c r="R424" s="202"/>
      <c r="S424" s="202"/>
      <c r="T424" s="20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7" t="s">
        <v>201</v>
      </c>
      <c r="AU424" s="197" t="s">
        <v>85</v>
      </c>
      <c r="AV424" s="13" t="s">
        <v>85</v>
      </c>
      <c r="AW424" s="13" t="s">
        <v>32</v>
      </c>
      <c r="AX424" s="13" t="s">
        <v>83</v>
      </c>
      <c r="AY424" s="197" t="s">
        <v>153</v>
      </c>
    </row>
    <row r="425" s="2" customFormat="1" ht="16.5" customHeight="1">
      <c r="A425" s="35"/>
      <c r="B425" s="174"/>
      <c r="C425" s="204" t="s">
        <v>763</v>
      </c>
      <c r="D425" s="204" t="s">
        <v>420</v>
      </c>
      <c r="E425" s="205" t="s">
        <v>764</v>
      </c>
      <c r="F425" s="206" t="s">
        <v>765</v>
      </c>
      <c r="G425" s="207" t="s">
        <v>248</v>
      </c>
      <c r="H425" s="208">
        <v>0.017000000000000001</v>
      </c>
      <c r="I425" s="209"/>
      <c r="J425" s="210">
        <f>ROUND(I425*H425,2)</f>
        <v>0</v>
      </c>
      <c r="K425" s="206" t="s">
        <v>173</v>
      </c>
      <c r="L425" s="211"/>
      <c r="M425" s="212" t="s">
        <v>1</v>
      </c>
      <c r="N425" s="213" t="s">
        <v>41</v>
      </c>
      <c r="O425" s="74"/>
      <c r="P425" s="184">
        <f>O425*H425</f>
        <v>0</v>
      </c>
      <c r="Q425" s="184">
        <v>1</v>
      </c>
      <c r="R425" s="184">
        <f>Q425*H425</f>
        <v>0.017000000000000001</v>
      </c>
      <c r="S425" s="184">
        <v>0</v>
      </c>
      <c r="T425" s="185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86" t="s">
        <v>347</v>
      </c>
      <c r="AT425" s="186" t="s">
        <v>420</v>
      </c>
      <c r="AU425" s="186" t="s">
        <v>85</v>
      </c>
      <c r="AY425" s="16" t="s">
        <v>153</v>
      </c>
      <c r="BE425" s="187">
        <f>IF(N425="základní",J425,0)</f>
        <v>0</v>
      </c>
      <c r="BF425" s="187">
        <f>IF(N425="snížená",J425,0)</f>
        <v>0</v>
      </c>
      <c r="BG425" s="187">
        <f>IF(N425="zákl. přenesená",J425,0)</f>
        <v>0</v>
      </c>
      <c r="BH425" s="187">
        <f>IF(N425="sníž. přenesená",J425,0)</f>
        <v>0</v>
      </c>
      <c r="BI425" s="187">
        <f>IF(N425="nulová",J425,0)</f>
        <v>0</v>
      </c>
      <c r="BJ425" s="16" t="s">
        <v>83</v>
      </c>
      <c r="BK425" s="187">
        <f>ROUND(I425*H425,2)</f>
        <v>0</v>
      </c>
      <c r="BL425" s="16" t="s">
        <v>94</v>
      </c>
      <c r="BM425" s="186" t="s">
        <v>766</v>
      </c>
    </row>
    <row r="426" s="13" customFormat="1">
      <c r="A426" s="13"/>
      <c r="B426" s="195"/>
      <c r="C426" s="13"/>
      <c r="D426" s="196" t="s">
        <v>201</v>
      </c>
      <c r="E426" s="13"/>
      <c r="F426" s="198" t="s">
        <v>767</v>
      </c>
      <c r="G426" s="13"/>
      <c r="H426" s="199">
        <v>0.017000000000000001</v>
      </c>
      <c r="I426" s="200"/>
      <c r="J426" s="13"/>
      <c r="K426" s="13"/>
      <c r="L426" s="195"/>
      <c r="M426" s="201"/>
      <c r="N426" s="202"/>
      <c r="O426" s="202"/>
      <c r="P426" s="202"/>
      <c r="Q426" s="202"/>
      <c r="R426" s="202"/>
      <c r="S426" s="202"/>
      <c r="T426" s="20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7" t="s">
        <v>201</v>
      </c>
      <c r="AU426" s="197" t="s">
        <v>85</v>
      </c>
      <c r="AV426" s="13" t="s">
        <v>85</v>
      </c>
      <c r="AW426" s="13" t="s">
        <v>3</v>
      </c>
      <c r="AX426" s="13" t="s">
        <v>83</v>
      </c>
      <c r="AY426" s="197" t="s">
        <v>153</v>
      </c>
    </row>
    <row r="427" s="2" customFormat="1" ht="24.15" customHeight="1">
      <c r="A427" s="35"/>
      <c r="B427" s="174"/>
      <c r="C427" s="175" t="s">
        <v>768</v>
      </c>
      <c r="D427" s="175" t="s">
        <v>154</v>
      </c>
      <c r="E427" s="176" t="s">
        <v>769</v>
      </c>
      <c r="F427" s="177" t="s">
        <v>770</v>
      </c>
      <c r="G427" s="178" t="s">
        <v>208</v>
      </c>
      <c r="H427" s="179">
        <v>162.21700000000001</v>
      </c>
      <c r="I427" s="180"/>
      <c r="J427" s="181">
        <f>ROUND(I427*H427,2)</f>
        <v>0</v>
      </c>
      <c r="K427" s="177" t="s">
        <v>173</v>
      </c>
      <c r="L427" s="36"/>
      <c r="M427" s="182" t="s">
        <v>1</v>
      </c>
      <c r="N427" s="183" t="s">
        <v>41</v>
      </c>
      <c r="O427" s="74"/>
      <c r="P427" s="184">
        <f>O427*H427</f>
        <v>0</v>
      </c>
      <c r="Q427" s="184">
        <v>0</v>
      </c>
      <c r="R427" s="184">
        <f>Q427*H427</f>
        <v>0</v>
      </c>
      <c r="S427" s="184">
        <v>0</v>
      </c>
      <c r="T427" s="185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86" t="s">
        <v>94</v>
      </c>
      <c r="AT427" s="186" t="s">
        <v>154</v>
      </c>
      <c r="AU427" s="186" t="s">
        <v>85</v>
      </c>
      <c r="AY427" s="16" t="s">
        <v>153</v>
      </c>
      <c r="BE427" s="187">
        <f>IF(N427="základní",J427,0)</f>
        <v>0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6" t="s">
        <v>83</v>
      </c>
      <c r="BK427" s="187">
        <f>ROUND(I427*H427,2)</f>
        <v>0</v>
      </c>
      <c r="BL427" s="16" t="s">
        <v>94</v>
      </c>
      <c r="BM427" s="186" t="s">
        <v>771</v>
      </c>
    </row>
    <row r="428" s="13" customFormat="1">
      <c r="A428" s="13"/>
      <c r="B428" s="195"/>
      <c r="C428" s="13"/>
      <c r="D428" s="196" t="s">
        <v>201</v>
      </c>
      <c r="E428" s="197" t="s">
        <v>1</v>
      </c>
      <c r="F428" s="198" t="s">
        <v>694</v>
      </c>
      <c r="G428" s="13"/>
      <c r="H428" s="199">
        <v>109.143</v>
      </c>
      <c r="I428" s="200"/>
      <c r="J428" s="13"/>
      <c r="K428" s="13"/>
      <c r="L428" s="195"/>
      <c r="M428" s="201"/>
      <c r="N428" s="202"/>
      <c r="O428" s="202"/>
      <c r="P428" s="202"/>
      <c r="Q428" s="202"/>
      <c r="R428" s="202"/>
      <c r="S428" s="202"/>
      <c r="T428" s="20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7" t="s">
        <v>201</v>
      </c>
      <c r="AU428" s="197" t="s">
        <v>85</v>
      </c>
      <c r="AV428" s="13" t="s">
        <v>85</v>
      </c>
      <c r="AW428" s="13" t="s">
        <v>32</v>
      </c>
      <c r="AX428" s="13" t="s">
        <v>76</v>
      </c>
      <c r="AY428" s="197" t="s">
        <v>153</v>
      </c>
    </row>
    <row r="429" s="13" customFormat="1">
      <c r="A429" s="13"/>
      <c r="B429" s="195"/>
      <c r="C429" s="13"/>
      <c r="D429" s="196" t="s">
        <v>201</v>
      </c>
      <c r="E429" s="197" t="s">
        <v>1</v>
      </c>
      <c r="F429" s="198" t="s">
        <v>432</v>
      </c>
      <c r="G429" s="13"/>
      <c r="H429" s="199">
        <v>0.69999999999999996</v>
      </c>
      <c r="I429" s="200"/>
      <c r="J429" s="13"/>
      <c r="K429" s="13"/>
      <c r="L429" s="195"/>
      <c r="M429" s="201"/>
      <c r="N429" s="202"/>
      <c r="O429" s="202"/>
      <c r="P429" s="202"/>
      <c r="Q429" s="202"/>
      <c r="R429" s="202"/>
      <c r="S429" s="202"/>
      <c r="T429" s="20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7" t="s">
        <v>201</v>
      </c>
      <c r="AU429" s="197" t="s">
        <v>85</v>
      </c>
      <c r="AV429" s="13" t="s">
        <v>85</v>
      </c>
      <c r="AW429" s="13" t="s">
        <v>32</v>
      </c>
      <c r="AX429" s="13" t="s">
        <v>76</v>
      </c>
      <c r="AY429" s="197" t="s">
        <v>153</v>
      </c>
    </row>
    <row r="430" s="13" customFormat="1">
      <c r="A430" s="13"/>
      <c r="B430" s="195"/>
      <c r="C430" s="13"/>
      <c r="D430" s="196" t="s">
        <v>201</v>
      </c>
      <c r="E430" s="197" t="s">
        <v>1</v>
      </c>
      <c r="F430" s="198" t="s">
        <v>772</v>
      </c>
      <c r="G430" s="13"/>
      <c r="H430" s="199">
        <v>52.374000000000002</v>
      </c>
      <c r="I430" s="200"/>
      <c r="J430" s="13"/>
      <c r="K430" s="13"/>
      <c r="L430" s="195"/>
      <c r="M430" s="201"/>
      <c r="N430" s="202"/>
      <c r="O430" s="202"/>
      <c r="P430" s="202"/>
      <c r="Q430" s="202"/>
      <c r="R430" s="202"/>
      <c r="S430" s="202"/>
      <c r="T430" s="20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7" t="s">
        <v>201</v>
      </c>
      <c r="AU430" s="197" t="s">
        <v>85</v>
      </c>
      <c r="AV430" s="13" t="s">
        <v>85</v>
      </c>
      <c r="AW430" s="13" t="s">
        <v>32</v>
      </c>
      <c r="AX430" s="13" t="s">
        <v>76</v>
      </c>
      <c r="AY430" s="197" t="s">
        <v>153</v>
      </c>
    </row>
    <row r="431" s="2" customFormat="1" ht="24.15" customHeight="1">
      <c r="A431" s="35"/>
      <c r="B431" s="174"/>
      <c r="C431" s="204" t="s">
        <v>773</v>
      </c>
      <c r="D431" s="204" t="s">
        <v>420</v>
      </c>
      <c r="E431" s="205" t="s">
        <v>774</v>
      </c>
      <c r="F431" s="206" t="s">
        <v>775</v>
      </c>
      <c r="G431" s="207" t="s">
        <v>776</v>
      </c>
      <c r="H431" s="208">
        <v>324.43400000000003</v>
      </c>
      <c r="I431" s="209"/>
      <c r="J431" s="210">
        <f>ROUND(I431*H431,2)</f>
        <v>0</v>
      </c>
      <c r="K431" s="206" t="s">
        <v>173</v>
      </c>
      <c r="L431" s="211"/>
      <c r="M431" s="212" t="s">
        <v>1</v>
      </c>
      <c r="N431" s="213" t="s">
        <v>41</v>
      </c>
      <c r="O431" s="74"/>
      <c r="P431" s="184">
        <f>O431*H431</f>
        <v>0</v>
      </c>
      <c r="Q431" s="184">
        <v>0.001</v>
      </c>
      <c r="R431" s="184">
        <f>Q431*H431</f>
        <v>0.32443400000000006</v>
      </c>
      <c r="S431" s="184">
        <v>0</v>
      </c>
      <c r="T431" s="185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86" t="s">
        <v>347</v>
      </c>
      <c r="AT431" s="186" t="s">
        <v>420</v>
      </c>
      <c r="AU431" s="186" t="s">
        <v>85</v>
      </c>
      <c r="AY431" s="16" t="s">
        <v>153</v>
      </c>
      <c r="BE431" s="187">
        <f>IF(N431="základní",J431,0)</f>
        <v>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6" t="s">
        <v>83</v>
      </c>
      <c r="BK431" s="187">
        <f>ROUND(I431*H431,2)</f>
        <v>0</v>
      </c>
      <c r="BL431" s="16" t="s">
        <v>94</v>
      </c>
      <c r="BM431" s="186" t="s">
        <v>777</v>
      </c>
    </row>
    <row r="432" s="13" customFormat="1">
      <c r="A432" s="13"/>
      <c r="B432" s="195"/>
      <c r="C432" s="13"/>
      <c r="D432" s="196" t="s">
        <v>201</v>
      </c>
      <c r="E432" s="13"/>
      <c r="F432" s="198" t="s">
        <v>778</v>
      </c>
      <c r="G432" s="13"/>
      <c r="H432" s="199">
        <v>324.43400000000003</v>
      </c>
      <c r="I432" s="200"/>
      <c r="J432" s="13"/>
      <c r="K432" s="13"/>
      <c r="L432" s="195"/>
      <c r="M432" s="201"/>
      <c r="N432" s="202"/>
      <c r="O432" s="202"/>
      <c r="P432" s="202"/>
      <c r="Q432" s="202"/>
      <c r="R432" s="202"/>
      <c r="S432" s="202"/>
      <c r="T432" s="20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7" t="s">
        <v>201</v>
      </c>
      <c r="AU432" s="197" t="s">
        <v>85</v>
      </c>
      <c r="AV432" s="13" t="s">
        <v>85</v>
      </c>
      <c r="AW432" s="13" t="s">
        <v>3</v>
      </c>
      <c r="AX432" s="13" t="s">
        <v>83</v>
      </c>
      <c r="AY432" s="197" t="s">
        <v>153</v>
      </c>
    </row>
    <row r="433" s="2" customFormat="1" ht="24.15" customHeight="1">
      <c r="A433" s="35"/>
      <c r="B433" s="174"/>
      <c r="C433" s="175" t="s">
        <v>779</v>
      </c>
      <c r="D433" s="175" t="s">
        <v>154</v>
      </c>
      <c r="E433" s="176" t="s">
        <v>780</v>
      </c>
      <c r="F433" s="177" t="s">
        <v>781</v>
      </c>
      <c r="G433" s="178" t="s">
        <v>208</v>
      </c>
      <c r="H433" s="179">
        <v>37.786999999999999</v>
      </c>
      <c r="I433" s="180"/>
      <c r="J433" s="181">
        <f>ROUND(I433*H433,2)</f>
        <v>0</v>
      </c>
      <c r="K433" s="177" t="s">
        <v>173</v>
      </c>
      <c r="L433" s="36"/>
      <c r="M433" s="182" t="s">
        <v>1</v>
      </c>
      <c r="N433" s="183" t="s">
        <v>41</v>
      </c>
      <c r="O433" s="74"/>
      <c r="P433" s="184">
        <f>O433*H433</f>
        <v>0</v>
      </c>
      <c r="Q433" s="184">
        <v>0</v>
      </c>
      <c r="R433" s="184">
        <f>Q433*H433</f>
        <v>0</v>
      </c>
      <c r="S433" s="184">
        <v>0</v>
      </c>
      <c r="T433" s="185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86" t="s">
        <v>94</v>
      </c>
      <c r="AT433" s="186" t="s">
        <v>154</v>
      </c>
      <c r="AU433" s="186" t="s">
        <v>85</v>
      </c>
      <c r="AY433" s="16" t="s">
        <v>153</v>
      </c>
      <c r="BE433" s="187">
        <f>IF(N433="základní",J433,0)</f>
        <v>0</v>
      </c>
      <c r="BF433" s="187">
        <f>IF(N433="snížená",J433,0)</f>
        <v>0</v>
      </c>
      <c r="BG433" s="187">
        <f>IF(N433="zákl. přenesená",J433,0)</f>
        <v>0</v>
      </c>
      <c r="BH433" s="187">
        <f>IF(N433="sníž. přenesená",J433,0)</f>
        <v>0</v>
      </c>
      <c r="BI433" s="187">
        <f>IF(N433="nulová",J433,0)</f>
        <v>0</v>
      </c>
      <c r="BJ433" s="16" t="s">
        <v>83</v>
      </c>
      <c r="BK433" s="187">
        <f>ROUND(I433*H433,2)</f>
        <v>0</v>
      </c>
      <c r="BL433" s="16" t="s">
        <v>94</v>
      </c>
      <c r="BM433" s="186" t="s">
        <v>782</v>
      </c>
    </row>
    <row r="434" s="13" customFormat="1">
      <c r="A434" s="13"/>
      <c r="B434" s="195"/>
      <c r="C434" s="13"/>
      <c r="D434" s="196" t="s">
        <v>201</v>
      </c>
      <c r="E434" s="197" t="s">
        <v>1</v>
      </c>
      <c r="F434" s="198" t="s">
        <v>783</v>
      </c>
      <c r="G434" s="13"/>
      <c r="H434" s="199">
        <v>27.103000000000002</v>
      </c>
      <c r="I434" s="200"/>
      <c r="J434" s="13"/>
      <c r="K434" s="13"/>
      <c r="L434" s="195"/>
      <c r="M434" s="201"/>
      <c r="N434" s="202"/>
      <c r="O434" s="202"/>
      <c r="P434" s="202"/>
      <c r="Q434" s="202"/>
      <c r="R434" s="202"/>
      <c r="S434" s="202"/>
      <c r="T434" s="20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7" t="s">
        <v>201</v>
      </c>
      <c r="AU434" s="197" t="s">
        <v>85</v>
      </c>
      <c r="AV434" s="13" t="s">
        <v>85</v>
      </c>
      <c r="AW434" s="13" t="s">
        <v>32</v>
      </c>
      <c r="AX434" s="13" t="s">
        <v>76</v>
      </c>
      <c r="AY434" s="197" t="s">
        <v>153</v>
      </c>
    </row>
    <row r="435" s="13" customFormat="1">
      <c r="A435" s="13"/>
      <c r="B435" s="195"/>
      <c r="C435" s="13"/>
      <c r="D435" s="196" t="s">
        <v>201</v>
      </c>
      <c r="E435" s="197" t="s">
        <v>1</v>
      </c>
      <c r="F435" s="198" t="s">
        <v>784</v>
      </c>
      <c r="G435" s="13"/>
      <c r="H435" s="199">
        <v>10.683999999999999</v>
      </c>
      <c r="I435" s="200"/>
      <c r="J435" s="13"/>
      <c r="K435" s="13"/>
      <c r="L435" s="195"/>
      <c r="M435" s="201"/>
      <c r="N435" s="202"/>
      <c r="O435" s="202"/>
      <c r="P435" s="202"/>
      <c r="Q435" s="202"/>
      <c r="R435" s="202"/>
      <c r="S435" s="202"/>
      <c r="T435" s="20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7" t="s">
        <v>201</v>
      </c>
      <c r="AU435" s="197" t="s">
        <v>85</v>
      </c>
      <c r="AV435" s="13" t="s">
        <v>85</v>
      </c>
      <c r="AW435" s="13" t="s">
        <v>32</v>
      </c>
      <c r="AX435" s="13" t="s">
        <v>76</v>
      </c>
      <c r="AY435" s="197" t="s">
        <v>153</v>
      </c>
    </row>
    <row r="436" s="2" customFormat="1" ht="24.15" customHeight="1">
      <c r="A436" s="35"/>
      <c r="B436" s="174"/>
      <c r="C436" s="204" t="s">
        <v>785</v>
      </c>
      <c r="D436" s="204" t="s">
        <v>420</v>
      </c>
      <c r="E436" s="205" t="s">
        <v>774</v>
      </c>
      <c r="F436" s="206" t="s">
        <v>775</v>
      </c>
      <c r="G436" s="207" t="s">
        <v>776</v>
      </c>
      <c r="H436" s="208">
        <v>75.573999999999998</v>
      </c>
      <c r="I436" s="209"/>
      <c r="J436" s="210">
        <f>ROUND(I436*H436,2)</f>
        <v>0</v>
      </c>
      <c r="K436" s="206" t="s">
        <v>173</v>
      </c>
      <c r="L436" s="211"/>
      <c r="M436" s="212" t="s">
        <v>1</v>
      </c>
      <c r="N436" s="213" t="s">
        <v>41</v>
      </c>
      <c r="O436" s="74"/>
      <c r="P436" s="184">
        <f>O436*H436</f>
        <v>0</v>
      </c>
      <c r="Q436" s="184">
        <v>0.001</v>
      </c>
      <c r="R436" s="184">
        <f>Q436*H436</f>
        <v>0.075574000000000002</v>
      </c>
      <c r="S436" s="184">
        <v>0</v>
      </c>
      <c r="T436" s="185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86" t="s">
        <v>347</v>
      </c>
      <c r="AT436" s="186" t="s">
        <v>420</v>
      </c>
      <c r="AU436" s="186" t="s">
        <v>85</v>
      </c>
      <c r="AY436" s="16" t="s">
        <v>153</v>
      </c>
      <c r="BE436" s="187">
        <f>IF(N436="základní",J436,0)</f>
        <v>0</v>
      </c>
      <c r="BF436" s="187">
        <f>IF(N436="snížená",J436,0)</f>
        <v>0</v>
      </c>
      <c r="BG436" s="187">
        <f>IF(N436="zákl. přenesená",J436,0)</f>
        <v>0</v>
      </c>
      <c r="BH436" s="187">
        <f>IF(N436="sníž. přenesená",J436,0)</f>
        <v>0</v>
      </c>
      <c r="BI436" s="187">
        <f>IF(N436="nulová",J436,0)</f>
        <v>0</v>
      </c>
      <c r="BJ436" s="16" t="s">
        <v>83</v>
      </c>
      <c r="BK436" s="187">
        <f>ROUND(I436*H436,2)</f>
        <v>0</v>
      </c>
      <c r="BL436" s="16" t="s">
        <v>94</v>
      </c>
      <c r="BM436" s="186" t="s">
        <v>786</v>
      </c>
    </row>
    <row r="437" s="13" customFormat="1">
      <c r="A437" s="13"/>
      <c r="B437" s="195"/>
      <c r="C437" s="13"/>
      <c r="D437" s="196" t="s">
        <v>201</v>
      </c>
      <c r="E437" s="13"/>
      <c r="F437" s="198" t="s">
        <v>787</v>
      </c>
      <c r="G437" s="13"/>
      <c r="H437" s="199">
        <v>75.573999999999998</v>
      </c>
      <c r="I437" s="200"/>
      <c r="J437" s="13"/>
      <c r="K437" s="13"/>
      <c r="L437" s="195"/>
      <c r="M437" s="201"/>
      <c r="N437" s="202"/>
      <c r="O437" s="202"/>
      <c r="P437" s="202"/>
      <c r="Q437" s="202"/>
      <c r="R437" s="202"/>
      <c r="S437" s="202"/>
      <c r="T437" s="20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97" t="s">
        <v>201</v>
      </c>
      <c r="AU437" s="197" t="s">
        <v>85</v>
      </c>
      <c r="AV437" s="13" t="s">
        <v>85</v>
      </c>
      <c r="AW437" s="13" t="s">
        <v>3</v>
      </c>
      <c r="AX437" s="13" t="s">
        <v>83</v>
      </c>
      <c r="AY437" s="197" t="s">
        <v>153</v>
      </c>
    </row>
    <row r="438" s="2" customFormat="1" ht="37.8" customHeight="1">
      <c r="A438" s="35"/>
      <c r="B438" s="174"/>
      <c r="C438" s="175" t="s">
        <v>788</v>
      </c>
      <c r="D438" s="175" t="s">
        <v>154</v>
      </c>
      <c r="E438" s="176" t="s">
        <v>789</v>
      </c>
      <c r="F438" s="177" t="s">
        <v>790</v>
      </c>
      <c r="G438" s="178" t="s">
        <v>208</v>
      </c>
      <c r="H438" s="179">
        <v>162.21700000000001</v>
      </c>
      <c r="I438" s="180"/>
      <c r="J438" s="181">
        <f>ROUND(I438*H438,2)</f>
        <v>0</v>
      </c>
      <c r="K438" s="177" t="s">
        <v>173</v>
      </c>
      <c r="L438" s="36"/>
      <c r="M438" s="182" t="s">
        <v>1</v>
      </c>
      <c r="N438" s="183" t="s">
        <v>41</v>
      </c>
      <c r="O438" s="74"/>
      <c r="P438" s="184">
        <f>O438*H438</f>
        <v>0</v>
      </c>
      <c r="Q438" s="184">
        <v>0.0040000000000000001</v>
      </c>
      <c r="R438" s="184">
        <f>Q438*H438</f>
        <v>0.64886800000000011</v>
      </c>
      <c r="S438" s="184">
        <v>0</v>
      </c>
      <c r="T438" s="185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6" t="s">
        <v>94</v>
      </c>
      <c r="AT438" s="186" t="s">
        <v>154</v>
      </c>
      <c r="AU438" s="186" t="s">
        <v>85</v>
      </c>
      <c r="AY438" s="16" t="s">
        <v>153</v>
      </c>
      <c r="BE438" s="187">
        <f>IF(N438="základní",J438,0)</f>
        <v>0</v>
      </c>
      <c r="BF438" s="187">
        <f>IF(N438="snížená",J438,0)</f>
        <v>0</v>
      </c>
      <c r="BG438" s="187">
        <f>IF(N438="zákl. přenesená",J438,0)</f>
        <v>0</v>
      </c>
      <c r="BH438" s="187">
        <f>IF(N438="sníž. přenesená",J438,0)</f>
        <v>0</v>
      </c>
      <c r="BI438" s="187">
        <f>IF(N438="nulová",J438,0)</f>
        <v>0</v>
      </c>
      <c r="BJ438" s="16" t="s">
        <v>83</v>
      </c>
      <c r="BK438" s="187">
        <f>ROUND(I438*H438,2)</f>
        <v>0</v>
      </c>
      <c r="BL438" s="16" t="s">
        <v>94</v>
      </c>
      <c r="BM438" s="186" t="s">
        <v>791</v>
      </c>
    </row>
    <row r="439" s="13" customFormat="1">
      <c r="A439" s="13"/>
      <c r="B439" s="195"/>
      <c r="C439" s="13"/>
      <c r="D439" s="196" t="s">
        <v>201</v>
      </c>
      <c r="E439" s="197" t="s">
        <v>1</v>
      </c>
      <c r="F439" s="198" t="s">
        <v>694</v>
      </c>
      <c r="G439" s="13"/>
      <c r="H439" s="199">
        <v>109.143</v>
      </c>
      <c r="I439" s="200"/>
      <c r="J439" s="13"/>
      <c r="K439" s="13"/>
      <c r="L439" s="195"/>
      <c r="M439" s="201"/>
      <c r="N439" s="202"/>
      <c r="O439" s="202"/>
      <c r="P439" s="202"/>
      <c r="Q439" s="202"/>
      <c r="R439" s="202"/>
      <c r="S439" s="202"/>
      <c r="T439" s="20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7" t="s">
        <v>201</v>
      </c>
      <c r="AU439" s="197" t="s">
        <v>85</v>
      </c>
      <c r="AV439" s="13" t="s">
        <v>85</v>
      </c>
      <c r="AW439" s="13" t="s">
        <v>32</v>
      </c>
      <c r="AX439" s="13" t="s">
        <v>76</v>
      </c>
      <c r="AY439" s="197" t="s">
        <v>153</v>
      </c>
    </row>
    <row r="440" s="13" customFormat="1">
      <c r="A440" s="13"/>
      <c r="B440" s="195"/>
      <c r="C440" s="13"/>
      <c r="D440" s="196" t="s">
        <v>201</v>
      </c>
      <c r="E440" s="197" t="s">
        <v>1</v>
      </c>
      <c r="F440" s="198" t="s">
        <v>432</v>
      </c>
      <c r="G440" s="13"/>
      <c r="H440" s="199">
        <v>0.69999999999999996</v>
      </c>
      <c r="I440" s="200"/>
      <c r="J440" s="13"/>
      <c r="K440" s="13"/>
      <c r="L440" s="195"/>
      <c r="M440" s="201"/>
      <c r="N440" s="202"/>
      <c r="O440" s="202"/>
      <c r="P440" s="202"/>
      <c r="Q440" s="202"/>
      <c r="R440" s="202"/>
      <c r="S440" s="202"/>
      <c r="T440" s="20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97" t="s">
        <v>201</v>
      </c>
      <c r="AU440" s="197" t="s">
        <v>85</v>
      </c>
      <c r="AV440" s="13" t="s">
        <v>85</v>
      </c>
      <c r="AW440" s="13" t="s">
        <v>32</v>
      </c>
      <c r="AX440" s="13" t="s">
        <v>76</v>
      </c>
      <c r="AY440" s="197" t="s">
        <v>153</v>
      </c>
    </row>
    <row r="441" s="13" customFormat="1">
      <c r="A441" s="13"/>
      <c r="B441" s="195"/>
      <c r="C441" s="13"/>
      <c r="D441" s="196" t="s">
        <v>201</v>
      </c>
      <c r="E441" s="197" t="s">
        <v>1</v>
      </c>
      <c r="F441" s="198" t="s">
        <v>772</v>
      </c>
      <c r="G441" s="13"/>
      <c r="H441" s="199">
        <v>52.374000000000002</v>
      </c>
      <c r="I441" s="200"/>
      <c r="J441" s="13"/>
      <c r="K441" s="13"/>
      <c r="L441" s="195"/>
      <c r="M441" s="201"/>
      <c r="N441" s="202"/>
      <c r="O441" s="202"/>
      <c r="P441" s="202"/>
      <c r="Q441" s="202"/>
      <c r="R441" s="202"/>
      <c r="S441" s="202"/>
      <c r="T441" s="20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7" t="s">
        <v>201</v>
      </c>
      <c r="AU441" s="197" t="s">
        <v>85</v>
      </c>
      <c r="AV441" s="13" t="s">
        <v>85</v>
      </c>
      <c r="AW441" s="13" t="s">
        <v>32</v>
      </c>
      <c r="AX441" s="13" t="s">
        <v>76</v>
      </c>
      <c r="AY441" s="197" t="s">
        <v>153</v>
      </c>
    </row>
    <row r="442" s="2" customFormat="1" ht="37.8" customHeight="1">
      <c r="A442" s="35"/>
      <c r="B442" s="174"/>
      <c r="C442" s="175" t="s">
        <v>792</v>
      </c>
      <c r="D442" s="175" t="s">
        <v>154</v>
      </c>
      <c r="E442" s="176" t="s">
        <v>793</v>
      </c>
      <c r="F442" s="177" t="s">
        <v>794</v>
      </c>
      <c r="G442" s="178" t="s">
        <v>208</v>
      </c>
      <c r="H442" s="179">
        <v>37.786999999999999</v>
      </c>
      <c r="I442" s="180"/>
      <c r="J442" s="181">
        <f>ROUND(I442*H442,2)</f>
        <v>0</v>
      </c>
      <c r="K442" s="177" t="s">
        <v>173</v>
      </c>
      <c r="L442" s="36"/>
      <c r="M442" s="182" t="s">
        <v>1</v>
      </c>
      <c r="N442" s="183" t="s">
        <v>41</v>
      </c>
      <c r="O442" s="74"/>
      <c r="P442" s="184">
        <f>O442*H442</f>
        <v>0</v>
      </c>
      <c r="Q442" s="184">
        <v>0.0040000000000000001</v>
      </c>
      <c r="R442" s="184">
        <f>Q442*H442</f>
        <v>0.15114800000000001</v>
      </c>
      <c r="S442" s="184">
        <v>0</v>
      </c>
      <c r="T442" s="185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6" t="s">
        <v>94</v>
      </c>
      <c r="AT442" s="186" t="s">
        <v>154</v>
      </c>
      <c r="AU442" s="186" t="s">
        <v>85</v>
      </c>
      <c r="AY442" s="16" t="s">
        <v>153</v>
      </c>
      <c r="BE442" s="187">
        <f>IF(N442="základní",J442,0)</f>
        <v>0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6" t="s">
        <v>83</v>
      </c>
      <c r="BK442" s="187">
        <f>ROUND(I442*H442,2)</f>
        <v>0</v>
      </c>
      <c r="BL442" s="16" t="s">
        <v>94</v>
      </c>
      <c r="BM442" s="186" t="s">
        <v>795</v>
      </c>
    </row>
    <row r="443" s="13" customFormat="1">
      <c r="A443" s="13"/>
      <c r="B443" s="195"/>
      <c r="C443" s="13"/>
      <c r="D443" s="196" t="s">
        <v>201</v>
      </c>
      <c r="E443" s="197" t="s">
        <v>1</v>
      </c>
      <c r="F443" s="198" t="s">
        <v>783</v>
      </c>
      <c r="G443" s="13"/>
      <c r="H443" s="199">
        <v>27.103000000000002</v>
      </c>
      <c r="I443" s="200"/>
      <c r="J443" s="13"/>
      <c r="K443" s="13"/>
      <c r="L443" s="195"/>
      <c r="M443" s="201"/>
      <c r="N443" s="202"/>
      <c r="O443" s="202"/>
      <c r="P443" s="202"/>
      <c r="Q443" s="202"/>
      <c r="R443" s="202"/>
      <c r="S443" s="202"/>
      <c r="T443" s="20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7" t="s">
        <v>201</v>
      </c>
      <c r="AU443" s="197" t="s">
        <v>85</v>
      </c>
      <c r="AV443" s="13" t="s">
        <v>85</v>
      </c>
      <c r="AW443" s="13" t="s">
        <v>32</v>
      </c>
      <c r="AX443" s="13" t="s">
        <v>76</v>
      </c>
      <c r="AY443" s="197" t="s">
        <v>153</v>
      </c>
    </row>
    <row r="444" s="13" customFormat="1">
      <c r="A444" s="13"/>
      <c r="B444" s="195"/>
      <c r="C444" s="13"/>
      <c r="D444" s="196" t="s">
        <v>201</v>
      </c>
      <c r="E444" s="197" t="s">
        <v>1</v>
      </c>
      <c r="F444" s="198" t="s">
        <v>784</v>
      </c>
      <c r="G444" s="13"/>
      <c r="H444" s="199">
        <v>10.683999999999999</v>
      </c>
      <c r="I444" s="200"/>
      <c r="J444" s="13"/>
      <c r="K444" s="13"/>
      <c r="L444" s="195"/>
      <c r="M444" s="201"/>
      <c r="N444" s="202"/>
      <c r="O444" s="202"/>
      <c r="P444" s="202"/>
      <c r="Q444" s="202"/>
      <c r="R444" s="202"/>
      <c r="S444" s="202"/>
      <c r="T444" s="20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7" t="s">
        <v>201</v>
      </c>
      <c r="AU444" s="197" t="s">
        <v>85</v>
      </c>
      <c r="AV444" s="13" t="s">
        <v>85</v>
      </c>
      <c r="AW444" s="13" t="s">
        <v>32</v>
      </c>
      <c r="AX444" s="13" t="s">
        <v>76</v>
      </c>
      <c r="AY444" s="197" t="s">
        <v>153</v>
      </c>
    </row>
    <row r="445" s="2" customFormat="1" ht="16.5" customHeight="1">
      <c r="A445" s="35"/>
      <c r="B445" s="174"/>
      <c r="C445" s="175" t="s">
        <v>796</v>
      </c>
      <c r="D445" s="175" t="s">
        <v>154</v>
      </c>
      <c r="E445" s="176" t="s">
        <v>797</v>
      </c>
      <c r="F445" s="177" t="s">
        <v>798</v>
      </c>
      <c r="G445" s="178" t="s">
        <v>322</v>
      </c>
      <c r="H445" s="179">
        <v>146.80000000000001</v>
      </c>
      <c r="I445" s="180"/>
      <c r="J445" s="181">
        <f>ROUND(I445*H445,2)</f>
        <v>0</v>
      </c>
      <c r="K445" s="177" t="s">
        <v>1</v>
      </c>
      <c r="L445" s="36"/>
      <c r="M445" s="182" t="s">
        <v>1</v>
      </c>
      <c r="N445" s="183" t="s">
        <v>41</v>
      </c>
      <c r="O445" s="74"/>
      <c r="P445" s="184">
        <f>O445*H445</f>
        <v>0</v>
      </c>
      <c r="Q445" s="184">
        <v>0</v>
      </c>
      <c r="R445" s="184">
        <f>Q445*H445</f>
        <v>0</v>
      </c>
      <c r="S445" s="184">
        <v>0</v>
      </c>
      <c r="T445" s="185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86" t="s">
        <v>94</v>
      </c>
      <c r="AT445" s="186" t="s">
        <v>154</v>
      </c>
      <c r="AU445" s="186" t="s">
        <v>85</v>
      </c>
      <c r="AY445" s="16" t="s">
        <v>153</v>
      </c>
      <c r="BE445" s="187">
        <f>IF(N445="základní",J445,0)</f>
        <v>0</v>
      </c>
      <c r="BF445" s="187">
        <f>IF(N445="snížená",J445,0)</f>
        <v>0</v>
      </c>
      <c r="BG445" s="187">
        <f>IF(N445="zákl. přenesená",J445,0)</f>
        <v>0</v>
      </c>
      <c r="BH445" s="187">
        <f>IF(N445="sníž. přenesená",J445,0)</f>
        <v>0</v>
      </c>
      <c r="BI445" s="187">
        <f>IF(N445="nulová",J445,0)</f>
        <v>0</v>
      </c>
      <c r="BJ445" s="16" t="s">
        <v>83</v>
      </c>
      <c r="BK445" s="187">
        <f>ROUND(I445*H445,2)</f>
        <v>0</v>
      </c>
      <c r="BL445" s="16" t="s">
        <v>94</v>
      </c>
      <c r="BM445" s="186" t="s">
        <v>799</v>
      </c>
    </row>
    <row r="446" s="13" customFormat="1">
      <c r="A446" s="13"/>
      <c r="B446" s="195"/>
      <c r="C446" s="13"/>
      <c r="D446" s="196" t="s">
        <v>201</v>
      </c>
      <c r="E446" s="197" t="s">
        <v>1</v>
      </c>
      <c r="F446" s="198" t="s">
        <v>800</v>
      </c>
      <c r="G446" s="13"/>
      <c r="H446" s="199">
        <v>117.84</v>
      </c>
      <c r="I446" s="200"/>
      <c r="J446" s="13"/>
      <c r="K446" s="13"/>
      <c r="L446" s="195"/>
      <c r="M446" s="201"/>
      <c r="N446" s="202"/>
      <c r="O446" s="202"/>
      <c r="P446" s="202"/>
      <c r="Q446" s="202"/>
      <c r="R446" s="202"/>
      <c r="S446" s="202"/>
      <c r="T446" s="20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97" t="s">
        <v>201</v>
      </c>
      <c r="AU446" s="197" t="s">
        <v>85</v>
      </c>
      <c r="AV446" s="13" t="s">
        <v>85</v>
      </c>
      <c r="AW446" s="13" t="s">
        <v>32</v>
      </c>
      <c r="AX446" s="13" t="s">
        <v>76</v>
      </c>
      <c r="AY446" s="197" t="s">
        <v>153</v>
      </c>
    </row>
    <row r="447" s="13" customFormat="1">
      <c r="A447" s="13"/>
      <c r="B447" s="195"/>
      <c r="C447" s="13"/>
      <c r="D447" s="196" t="s">
        <v>201</v>
      </c>
      <c r="E447" s="197" t="s">
        <v>1</v>
      </c>
      <c r="F447" s="198" t="s">
        <v>801</v>
      </c>
      <c r="G447" s="13"/>
      <c r="H447" s="199">
        <v>28.960000000000001</v>
      </c>
      <c r="I447" s="200"/>
      <c r="J447" s="13"/>
      <c r="K447" s="13"/>
      <c r="L447" s="195"/>
      <c r="M447" s="201"/>
      <c r="N447" s="202"/>
      <c r="O447" s="202"/>
      <c r="P447" s="202"/>
      <c r="Q447" s="202"/>
      <c r="R447" s="202"/>
      <c r="S447" s="202"/>
      <c r="T447" s="20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7" t="s">
        <v>201</v>
      </c>
      <c r="AU447" s="197" t="s">
        <v>85</v>
      </c>
      <c r="AV447" s="13" t="s">
        <v>85</v>
      </c>
      <c r="AW447" s="13" t="s">
        <v>32</v>
      </c>
      <c r="AX447" s="13" t="s">
        <v>76</v>
      </c>
      <c r="AY447" s="197" t="s">
        <v>153</v>
      </c>
    </row>
    <row r="448" s="2" customFormat="1" ht="24.15" customHeight="1">
      <c r="A448" s="35"/>
      <c r="B448" s="174"/>
      <c r="C448" s="175" t="s">
        <v>802</v>
      </c>
      <c r="D448" s="175" t="s">
        <v>154</v>
      </c>
      <c r="E448" s="176" t="s">
        <v>803</v>
      </c>
      <c r="F448" s="177" t="s">
        <v>804</v>
      </c>
      <c r="G448" s="178" t="s">
        <v>208</v>
      </c>
      <c r="H448" s="179">
        <v>180.737</v>
      </c>
      <c r="I448" s="180"/>
      <c r="J448" s="181">
        <f>ROUND(I448*H448,2)</f>
        <v>0</v>
      </c>
      <c r="K448" s="177" t="s">
        <v>173</v>
      </c>
      <c r="L448" s="36"/>
      <c r="M448" s="182" t="s">
        <v>1</v>
      </c>
      <c r="N448" s="183" t="s">
        <v>41</v>
      </c>
      <c r="O448" s="74"/>
      <c r="P448" s="184">
        <f>O448*H448</f>
        <v>0</v>
      </c>
      <c r="Q448" s="184">
        <v>0</v>
      </c>
      <c r="R448" s="184">
        <f>Q448*H448</f>
        <v>0</v>
      </c>
      <c r="S448" s="184">
        <v>0</v>
      </c>
      <c r="T448" s="185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86" t="s">
        <v>94</v>
      </c>
      <c r="AT448" s="186" t="s">
        <v>154</v>
      </c>
      <c r="AU448" s="186" t="s">
        <v>85</v>
      </c>
      <c r="AY448" s="16" t="s">
        <v>153</v>
      </c>
      <c r="BE448" s="187">
        <f>IF(N448="základní",J448,0)</f>
        <v>0</v>
      </c>
      <c r="BF448" s="187">
        <f>IF(N448="snížená",J448,0)</f>
        <v>0</v>
      </c>
      <c r="BG448" s="187">
        <f>IF(N448="zákl. přenesená",J448,0)</f>
        <v>0</v>
      </c>
      <c r="BH448" s="187">
        <f>IF(N448="sníž. přenesená",J448,0)</f>
        <v>0</v>
      </c>
      <c r="BI448" s="187">
        <f>IF(N448="nulová",J448,0)</f>
        <v>0</v>
      </c>
      <c r="BJ448" s="16" t="s">
        <v>83</v>
      </c>
      <c r="BK448" s="187">
        <f>ROUND(I448*H448,2)</f>
        <v>0</v>
      </c>
      <c r="BL448" s="16" t="s">
        <v>94</v>
      </c>
      <c r="BM448" s="186" t="s">
        <v>805</v>
      </c>
    </row>
    <row r="449" s="13" customFormat="1">
      <c r="A449" s="13"/>
      <c r="B449" s="195"/>
      <c r="C449" s="13"/>
      <c r="D449" s="196" t="s">
        <v>201</v>
      </c>
      <c r="E449" s="197" t="s">
        <v>1</v>
      </c>
      <c r="F449" s="198" t="s">
        <v>806</v>
      </c>
      <c r="G449" s="13"/>
      <c r="H449" s="199">
        <v>20.010000000000002</v>
      </c>
      <c r="I449" s="200"/>
      <c r="J449" s="13"/>
      <c r="K449" s="13"/>
      <c r="L449" s="195"/>
      <c r="M449" s="201"/>
      <c r="N449" s="202"/>
      <c r="O449" s="202"/>
      <c r="P449" s="202"/>
      <c r="Q449" s="202"/>
      <c r="R449" s="202"/>
      <c r="S449" s="202"/>
      <c r="T449" s="20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7" t="s">
        <v>201</v>
      </c>
      <c r="AU449" s="197" t="s">
        <v>85</v>
      </c>
      <c r="AV449" s="13" t="s">
        <v>85</v>
      </c>
      <c r="AW449" s="13" t="s">
        <v>32</v>
      </c>
      <c r="AX449" s="13" t="s">
        <v>76</v>
      </c>
      <c r="AY449" s="197" t="s">
        <v>153</v>
      </c>
    </row>
    <row r="450" s="13" customFormat="1">
      <c r="A450" s="13"/>
      <c r="B450" s="195"/>
      <c r="C450" s="13"/>
      <c r="D450" s="196" t="s">
        <v>201</v>
      </c>
      <c r="E450" s="197" t="s">
        <v>1</v>
      </c>
      <c r="F450" s="198" t="s">
        <v>694</v>
      </c>
      <c r="G450" s="13"/>
      <c r="H450" s="199">
        <v>109.143</v>
      </c>
      <c r="I450" s="200"/>
      <c r="J450" s="13"/>
      <c r="K450" s="13"/>
      <c r="L450" s="195"/>
      <c r="M450" s="201"/>
      <c r="N450" s="202"/>
      <c r="O450" s="202"/>
      <c r="P450" s="202"/>
      <c r="Q450" s="202"/>
      <c r="R450" s="202"/>
      <c r="S450" s="202"/>
      <c r="T450" s="20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7" t="s">
        <v>201</v>
      </c>
      <c r="AU450" s="197" t="s">
        <v>85</v>
      </c>
      <c r="AV450" s="13" t="s">
        <v>85</v>
      </c>
      <c r="AW450" s="13" t="s">
        <v>32</v>
      </c>
      <c r="AX450" s="13" t="s">
        <v>76</v>
      </c>
      <c r="AY450" s="197" t="s">
        <v>153</v>
      </c>
    </row>
    <row r="451" s="13" customFormat="1">
      <c r="A451" s="13"/>
      <c r="B451" s="195"/>
      <c r="C451" s="13"/>
      <c r="D451" s="196" t="s">
        <v>201</v>
      </c>
      <c r="E451" s="197" t="s">
        <v>1</v>
      </c>
      <c r="F451" s="198" t="s">
        <v>432</v>
      </c>
      <c r="G451" s="13"/>
      <c r="H451" s="199">
        <v>0.69999999999999996</v>
      </c>
      <c r="I451" s="200"/>
      <c r="J451" s="13"/>
      <c r="K451" s="13"/>
      <c r="L451" s="195"/>
      <c r="M451" s="201"/>
      <c r="N451" s="202"/>
      <c r="O451" s="202"/>
      <c r="P451" s="202"/>
      <c r="Q451" s="202"/>
      <c r="R451" s="202"/>
      <c r="S451" s="202"/>
      <c r="T451" s="20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7" t="s">
        <v>201</v>
      </c>
      <c r="AU451" s="197" t="s">
        <v>85</v>
      </c>
      <c r="AV451" s="13" t="s">
        <v>85</v>
      </c>
      <c r="AW451" s="13" t="s">
        <v>32</v>
      </c>
      <c r="AX451" s="13" t="s">
        <v>76</v>
      </c>
      <c r="AY451" s="197" t="s">
        <v>153</v>
      </c>
    </row>
    <row r="452" s="13" customFormat="1">
      <c r="A452" s="13"/>
      <c r="B452" s="195"/>
      <c r="C452" s="13"/>
      <c r="D452" s="196" t="s">
        <v>201</v>
      </c>
      <c r="E452" s="197" t="s">
        <v>1</v>
      </c>
      <c r="F452" s="198" t="s">
        <v>695</v>
      </c>
      <c r="G452" s="13"/>
      <c r="H452" s="199">
        <v>50.884</v>
      </c>
      <c r="I452" s="200"/>
      <c r="J452" s="13"/>
      <c r="K452" s="13"/>
      <c r="L452" s="195"/>
      <c r="M452" s="201"/>
      <c r="N452" s="202"/>
      <c r="O452" s="202"/>
      <c r="P452" s="202"/>
      <c r="Q452" s="202"/>
      <c r="R452" s="202"/>
      <c r="S452" s="202"/>
      <c r="T452" s="20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97" t="s">
        <v>201</v>
      </c>
      <c r="AU452" s="197" t="s">
        <v>85</v>
      </c>
      <c r="AV452" s="13" t="s">
        <v>85</v>
      </c>
      <c r="AW452" s="13" t="s">
        <v>32</v>
      </c>
      <c r="AX452" s="13" t="s">
        <v>76</v>
      </c>
      <c r="AY452" s="197" t="s">
        <v>153</v>
      </c>
    </row>
    <row r="453" s="2" customFormat="1" ht="16.5" customHeight="1">
      <c r="A453" s="35"/>
      <c r="B453" s="174"/>
      <c r="C453" s="204" t="s">
        <v>807</v>
      </c>
      <c r="D453" s="204" t="s">
        <v>420</v>
      </c>
      <c r="E453" s="205" t="s">
        <v>808</v>
      </c>
      <c r="F453" s="206" t="s">
        <v>809</v>
      </c>
      <c r="G453" s="207" t="s">
        <v>208</v>
      </c>
      <c r="H453" s="208">
        <v>198.81100000000001</v>
      </c>
      <c r="I453" s="209"/>
      <c r="J453" s="210">
        <f>ROUND(I453*H453,2)</f>
        <v>0</v>
      </c>
      <c r="K453" s="206" t="s">
        <v>173</v>
      </c>
      <c r="L453" s="211"/>
      <c r="M453" s="212" t="s">
        <v>1</v>
      </c>
      <c r="N453" s="213" t="s">
        <v>41</v>
      </c>
      <c r="O453" s="74"/>
      <c r="P453" s="184">
        <f>O453*H453</f>
        <v>0</v>
      </c>
      <c r="Q453" s="184">
        <v>0.00029999999999999997</v>
      </c>
      <c r="R453" s="184">
        <f>Q453*H453</f>
        <v>0.059643299999999996</v>
      </c>
      <c r="S453" s="184">
        <v>0</v>
      </c>
      <c r="T453" s="185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86" t="s">
        <v>347</v>
      </c>
      <c r="AT453" s="186" t="s">
        <v>420</v>
      </c>
      <c r="AU453" s="186" t="s">
        <v>85</v>
      </c>
      <c r="AY453" s="16" t="s">
        <v>153</v>
      </c>
      <c r="BE453" s="187">
        <f>IF(N453="základní",J453,0)</f>
        <v>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6" t="s">
        <v>83</v>
      </c>
      <c r="BK453" s="187">
        <f>ROUND(I453*H453,2)</f>
        <v>0</v>
      </c>
      <c r="BL453" s="16" t="s">
        <v>94</v>
      </c>
      <c r="BM453" s="186" t="s">
        <v>810</v>
      </c>
    </row>
    <row r="454" s="13" customFormat="1">
      <c r="A454" s="13"/>
      <c r="B454" s="195"/>
      <c r="C454" s="13"/>
      <c r="D454" s="196" t="s">
        <v>201</v>
      </c>
      <c r="E454" s="13"/>
      <c r="F454" s="198" t="s">
        <v>811</v>
      </c>
      <c r="G454" s="13"/>
      <c r="H454" s="199">
        <v>198.81100000000001</v>
      </c>
      <c r="I454" s="200"/>
      <c r="J454" s="13"/>
      <c r="K454" s="13"/>
      <c r="L454" s="195"/>
      <c r="M454" s="201"/>
      <c r="N454" s="202"/>
      <c r="O454" s="202"/>
      <c r="P454" s="202"/>
      <c r="Q454" s="202"/>
      <c r="R454" s="202"/>
      <c r="S454" s="202"/>
      <c r="T454" s="20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97" t="s">
        <v>201</v>
      </c>
      <c r="AU454" s="197" t="s">
        <v>85</v>
      </c>
      <c r="AV454" s="13" t="s">
        <v>85</v>
      </c>
      <c r="AW454" s="13" t="s">
        <v>3</v>
      </c>
      <c r="AX454" s="13" t="s">
        <v>83</v>
      </c>
      <c r="AY454" s="197" t="s">
        <v>153</v>
      </c>
    </row>
    <row r="455" s="2" customFormat="1" ht="24.15" customHeight="1">
      <c r="A455" s="35"/>
      <c r="B455" s="174"/>
      <c r="C455" s="175" t="s">
        <v>812</v>
      </c>
      <c r="D455" s="175" t="s">
        <v>154</v>
      </c>
      <c r="E455" s="176" t="s">
        <v>813</v>
      </c>
      <c r="F455" s="177" t="s">
        <v>814</v>
      </c>
      <c r="G455" s="178" t="s">
        <v>208</v>
      </c>
      <c r="H455" s="179">
        <v>26.172000000000001</v>
      </c>
      <c r="I455" s="180"/>
      <c r="J455" s="181">
        <f>ROUND(I455*H455,2)</f>
        <v>0</v>
      </c>
      <c r="K455" s="177" t="s">
        <v>173</v>
      </c>
      <c r="L455" s="36"/>
      <c r="M455" s="182" t="s">
        <v>1</v>
      </c>
      <c r="N455" s="183" t="s">
        <v>41</v>
      </c>
      <c r="O455" s="74"/>
      <c r="P455" s="184">
        <f>O455*H455</f>
        <v>0</v>
      </c>
      <c r="Q455" s="184">
        <v>0.00040000000000000002</v>
      </c>
      <c r="R455" s="184">
        <f>Q455*H455</f>
        <v>0.0104688</v>
      </c>
      <c r="S455" s="184">
        <v>0</v>
      </c>
      <c r="T455" s="185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86" t="s">
        <v>94</v>
      </c>
      <c r="AT455" s="186" t="s">
        <v>154</v>
      </c>
      <c r="AU455" s="186" t="s">
        <v>85</v>
      </c>
      <c r="AY455" s="16" t="s">
        <v>153</v>
      </c>
      <c r="BE455" s="187">
        <f>IF(N455="základní",J455,0)</f>
        <v>0</v>
      </c>
      <c r="BF455" s="187">
        <f>IF(N455="snížená",J455,0)</f>
        <v>0</v>
      </c>
      <c r="BG455" s="187">
        <f>IF(N455="zákl. přenesená",J455,0)</f>
        <v>0</v>
      </c>
      <c r="BH455" s="187">
        <f>IF(N455="sníž. přenesená",J455,0)</f>
        <v>0</v>
      </c>
      <c r="BI455" s="187">
        <f>IF(N455="nulová",J455,0)</f>
        <v>0</v>
      </c>
      <c r="BJ455" s="16" t="s">
        <v>83</v>
      </c>
      <c r="BK455" s="187">
        <f>ROUND(I455*H455,2)</f>
        <v>0</v>
      </c>
      <c r="BL455" s="16" t="s">
        <v>94</v>
      </c>
      <c r="BM455" s="186" t="s">
        <v>815</v>
      </c>
    </row>
    <row r="456" s="13" customFormat="1">
      <c r="A456" s="13"/>
      <c r="B456" s="195"/>
      <c r="C456" s="13"/>
      <c r="D456" s="196" t="s">
        <v>201</v>
      </c>
      <c r="E456" s="197" t="s">
        <v>1</v>
      </c>
      <c r="F456" s="198" t="s">
        <v>816</v>
      </c>
      <c r="G456" s="13"/>
      <c r="H456" s="199">
        <v>26.172000000000001</v>
      </c>
      <c r="I456" s="200"/>
      <c r="J456" s="13"/>
      <c r="K456" s="13"/>
      <c r="L456" s="195"/>
      <c r="M456" s="201"/>
      <c r="N456" s="202"/>
      <c r="O456" s="202"/>
      <c r="P456" s="202"/>
      <c r="Q456" s="202"/>
      <c r="R456" s="202"/>
      <c r="S456" s="202"/>
      <c r="T456" s="20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7" t="s">
        <v>201</v>
      </c>
      <c r="AU456" s="197" t="s">
        <v>85</v>
      </c>
      <c r="AV456" s="13" t="s">
        <v>85</v>
      </c>
      <c r="AW456" s="13" t="s">
        <v>32</v>
      </c>
      <c r="AX456" s="13" t="s">
        <v>83</v>
      </c>
      <c r="AY456" s="197" t="s">
        <v>153</v>
      </c>
    </row>
    <row r="457" s="2" customFormat="1" ht="44.25" customHeight="1">
      <c r="A457" s="35"/>
      <c r="B457" s="174"/>
      <c r="C457" s="204" t="s">
        <v>817</v>
      </c>
      <c r="D457" s="204" t="s">
        <v>420</v>
      </c>
      <c r="E457" s="205" t="s">
        <v>818</v>
      </c>
      <c r="F457" s="206" t="s">
        <v>819</v>
      </c>
      <c r="G457" s="207" t="s">
        <v>208</v>
      </c>
      <c r="H457" s="208">
        <v>30.097999999999999</v>
      </c>
      <c r="I457" s="209"/>
      <c r="J457" s="210">
        <f>ROUND(I457*H457,2)</f>
        <v>0</v>
      </c>
      <c r="K457" s="206" t="s">
        <v>173</v>
      </c>
      <c r="L457" s="211"/>
      <c r="M457" s="212" t="s">
        <v>1</v>
      </c>
      <c r="N457" s="213" t="s">
        <v>41</v>
      </c>
      <c r="O457" s="74"/>
      <c r="P457" s="184">
        <f>O457*H457</f>
        <v>0</v>
      </c>
      <c r="Q457" s="184">
        <v>0.0054000000000000003</v>
      </c>
      <c r="R457" s="184">
        <f>Q457*H457</f>
        <v>0.16252920000000001</v>
      </c>
      <c r="S457" s="184">
        <v>0</v>
      </c>
      <c r="T457" s="185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86" t="s">
        <v>347</v>
      </c>
      <c r="AT457" s="186" t="s">
        <v>420</v>
      </c>
      <c r="AU457" s="186" t="s">
        <v>85</v>
      </c>
      <c r="AY457" s="16" t="s">
        <v>153</v>
      </c>
      <c r="BE457" s="187">
        <f>IF(N457="základní",J457,0)</f>
        <v>0</v>
      </c>
      <c r="BF457" s="187">
        <f>IF(N457="snížená",J457,0)</f>
        <v>0</v>
      </c>
      <c r="BG457" s="187">
        <f>IF(N457="zákl. přenesená",J457,0)</f>
        <v>0</v>
      </c>
      <c r="BH457" s="187">
        <f>IF(N457="sníž. přenesená",J457,0)</f>
        <v>0</v>
      </c>
      <c r="BI457" s="187">
        <f>IF(N457="nulová",J457,0)</f>
        <v>0</v>
      </c>
      <c r="BJ457" s="16" t="s">
        <v>83</v>
      </c>
      <c r="BK457" s="187">
        <f>ROUND(I457*H457,2)</f>
        <v>0</v>
      </c>
      <c r="BL457" s="16" t="s">
        <v>94</v>
      </c>
      <c r="BM457" s="186" t="s">
        <v>820</v>
      </c>
    </row>
    <row r="458" s="13" customFormat="1">
      <c r="A458" s="13"/>
      <c r="B458" s="195"/>
      <c r="C458" s="13"/>
      <c r="D458" s="196" t="s">
        <v>201</v>
      </c>
      <c r="E458" s="13"/>
      <c r="F458" s="198" t="s">
        <v>821</v>
      </c>
      <c r="G458" s="13"/>
      <c r="H458" s="199">
        <v>30.097999999999999</v>
      </c>
      <c r="I458" s="200"/>
      <c r="J458" s="13"/>
      <c r="K458" s="13"/>
      <c r="L458" s="195"/>
      <c r="M458" s="201"/>
      <c r="N458" s="202"/>
      <c r="O458" s="202"/>
      <c r="P458" s="202"/>
      <c r="Q458" s="202"/>
      <c r="R458" s="202"/>
      <c r="S458" s="202"/>
      <c r="T458" s="20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97" t="s">
        <v>201</v>
      </c>
      <c r="AU458" s="197" t="s">
        <v>85</v>
      </c>
      <c r="AV458" s="13" t="s">
        <v>85</v>
      </c>
      <c r="AW458" s="13" t="s">
        <v>3</v>
      </c>
      <c r="AX458" s="13" t="s">
        <v>83</v>
      </c>
      <c r="AY458" s="197" t="s">
        <v>153</v>
      </c>
    </row>
    <row r="459" s="2" customFormat="1" ht="24.15" customHeight="1">
      <c r="A459" s="35"/>
      <c r="B459" s="174"/>
      <c r="C459" s="175" t="s">
        <v>822</v>
      </c>
      <c r="D459" s="175" t="s">
        <v>154</v>
      </c>
      <c r="E459" s="176" t="s">
        <v>823</v>
      </c>
      <c r="F459" s="177" t="s">
        <v>824</v>
      </c>
      <c r="G459" s="178" t="s">
        <v>208</v>
      </c>
      <c r="H459" s="179">
        <v>64.438999999999993</v>
      </c>
      <c r="I459" s="180"/>
      <c r="J459" s="181">
        <f>ROUND(I459*H459,2)</f>
        <v>0</v>
      </c>
      <c r="K459" s="177" t="s">
        <v>173</v>
      </c>
      <c r="L459" s="36"/>
      <c r="M459" s="182" t="s">
        <v>1</v>
      </c>
      <c r="N459" s="183" t="s">
        <v>41</v>
      </c>
      <c r="O459" s="74"/>
      <c r="P459" s="184">
        <f>O459*H459</f>
        <v>0</v>
      </c>
      <c r="Q459" s="184">
        <v>0.00040000000000000002</v>
      </c>
      <c r="R459" s="184">
        <f>Q459*H459</f>
        <v>0.025775599999999999</v>
      </c>
      <c r="S459" s="184">
        <v>0</v>
      </c>
      <c r="T459" s="185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186" t="s">
        <v>94</v>
      </c>
      <c r="AT459" s="186" t="s">
        <v>154</v>
      </c>
      <c r="AU459" s="186" t="s">
        <v>85</v>
      </c>
      <c r="AY459" s="16" t="s">
        <v>153</v>
      </c>
      <c r="BE459" s="187">
        <f>IF(N459="základní",J459,0)</f>
        <v>0</v>
      </c>
      <c r="BF459" s="187">
        <f>IF(N459="snížená",J459,0)</f>
        <v>0</v>
      </c>
      <c r="BG459" s="187">
        <f>IF(N459="zákl. přenesená",J459,0)</f>
        <v>0</v>
      </c>
      <c r="BH459" s="187">
        <f>IF(N459="sníž. přenesená",J459,0)</f>
        <v>0</v>
      </c>
      <c r="BI459" s="187">
        <f>IF(N459="nulová",J459,0)</f>
        <v>0</v>
      </c>
      <c r="BJ459" s="16" t="s">
        <v>83</v>
      </c>
      <c r="BK459" s="187">
        <f>ROUND(I459*H459,2)</f>
        <v>0</v>
      </c>
      <c r="BL459" s="16" t="s">
        <v>94</v>
      </c>
      <c r="BM459" s="186" t="s">
        <v>825</v>
      </c>
    </row>
    <row r="460" s="13" customFormat="1">
      <c r="A460" s="13"/>
      <c r="B460" s="195"/>
      <c r="C460" s="13"/>
      <c r="D460" s="196" t="s">
        <v>201</v>
      </c>
      <c r="E460" s="197" t="s">
        <v>1</v>
      </c>
      <c r="F460" s="198" t="s">
        <v>826</v>
      </c>
      <c r="G460" s="13"/>
      <c r="H460" s="199">
        <v>15.645</v>
      </c>
      <c r="I460" s="200"/>
      <c r="J460" s="13"/>
      <c r="K460" s="13"/>
      <c r="L460" s="195"/>
      <c r="M460" s="201"/>
      <c r="N460" s="202"/>
      <c r="O460" s="202"/>
      <c r="P460" s="202"/>
      <c r="Q460" s="202"/>
      <c r="R460" s="202"/>
      <c r="S460" s="202"/>
      <c r="T460" s="20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7" t="s">
        <v>201</v>
      </c>
      <c r="AU460" s="197" t="s">
        <v>85</v>
      </c>
      <c r="AV460" s="13" t="s">
        <v>85</v>
      </c>
      <c r="AW460" s="13" t="s">
        <v>32</v>
      </c>
      <c r="AX460" s="13" t="s">
        <v>76</v>
      </c>
      <c r="AY460" s="197" t="s">
        <v>153</v>
      </c>
    </row>
    <row r="461" s="13" customFormat="1">
      <c r="A461" s="13"/>
      <c r="B461" s="195"/>
      <c r="C461" s="13"/>
      <c r="D461" s="196" t="s">
        <v>201</v>
      </c>
      <c r="E461" s="197" t="s">
        <v>1</v>
      </c>
      <c r="F461" s="198" t="s">
        <v>827</v>
      </c>
      <c r="G461" s="13"/>
      <c r="H461" s="199">
        <v>48.793999999999997</v>
      </c>
      <c r="I461" s="200"/>
      <c r="J461" s="13"/>
      <c r="K461" s="13"/>
      <c r="L461" s="195"/>
      <c r="M461" s="201"/>
      <c r="N461" s="202"/>
      <c r="O461" s="202"/>
      <c r="P461" s="202"/>
      <c r="Q461" s="202"/>
      <c r="R461" s="202"/>
      <c r="S461" s="202"/>
      <c r="T461" s="20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7" t="s">
        <v>201</v>
      </c>
      <c r="AU461" s="197" t="s">
        <v>85</v>
      </c>
      <c r="AV461" s="13" t="s">
        <v>85</v>
      </c>
      <c r="AW461" s="13" t="s">
        <v>32</v>
      </c>
      <c r="AX461" s="13" t="s">
        <v>76</v>
      </c>
      <c r="AY461" s="197" t="s">
        <v>153</v>
      </c>
    </row>
    <row r="462" s="2" customFormat="1" ht="24.15" customHeight="1">
      <c r="A462" s="35"/>
      <c r="B462" s="174"/>
      <c r="C462" s="175" t="s">
        <v>828</v>
      </c>
      <c r="D462" s="175" t="s">
        <v>154</v>
      </c>
      <c r="E462" s="176" t="s">
        <v>829</v>
      </c>
      <c r="F462" s="177" t="s">
        <v>830</v>
      </c>
      <c r="G462" s="178" t="s">
        <v>831</v>
      </c>
      <c r="H462" s="214"/>
      <c r="I462" s="180"/>
      <c r="J462" s="181">
        <f>ROUND(I462*H462,2)</f>
        <v>0</v>
      </c>
      <c r="K462" s="177" t="s">
        <v>173</v>
      </c>
      <c r="L462" s="36"/>
      <c r="M462" s="182" t="s">
        <v>1</v>
      </c>
      <c r="N462" s="183" t="s">
        <v>41</v>
      </c>
      <c r="O462" s="74"/>
      <c r="P462" s="184">
        <f>O462*H462</f>
        <v>0</v>
      </c>
      <c r="Q462" s="184">
        <v>0</v>
      </c>
      <c r="R462" s="184">
        <f>Q462*H462</f>
        <v>0</v>
      </c>
      <c r="S462" s="184">
        <v>0</v>
      </c>
      <c r="T462" s="185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86" t="s">
        <v>94</v>
      </c>
      <c r="AT462" s="186" t="s">
        <v>154</v>
      </c>
      <c r="AU462" s="186" t="s">
        <v>85</v>
      </c>
      <c r="AY462" s="16" t="s">
        <v>153</v>
      </c>
      <c r="BE462" s="187">
        <f>IF(N462="základní",J462,0)</f>
        <v>0</v>
      </c>
      <c r="BF462" s="187">
        <f>IF(N462="snížená",J462,0)</f>
        <v>0</v>
      </c>
      <c r="BG462" s="187">
        <f>IF(N462="zákl. přenesená",J462,0)</f>
        <v>0</v>
      </c>
      <c r="BH462" s="187">
        <f>IF(N462="sníž. přenesená",J462,0)</f>
        <v>0</v>
      </c>
      <c r="BI462" s="187">
        <f>IF(N462="nulová",J462,0)</f>
        <v>0</v>
      </c>
      <c r="BJ462" s="16" t="s">
        <v>83</v>
      </c>
      <c r="BK462" s="187">
        <f>ROUND(I462*H462,2)</f>
        <v>0</v>
      </c>
      <c r="BL462" s="16" t="s">
        <v>94</v>
      </c>
      <c r="BM462" s="186" t="s">
        <v>832</v>
      </c>
    </row>
    <row r="463" s="12" customFormat="1" ht="22.8" customHeight="1">
      <c r="A463" s="12"/>
      <c r="B463" s="163"/>
      <c r="C463" s="12"/>
      <c r="D463" s="164" t="s">
        <v>75</v>
      </c>
      <c r="E463" s="188" t="s">
        <v>272</v>
      </c>
      <c r="F463" s="188" t="s">
        <v>273</v>
      </c>
      <c r="G463" s="12"/>
      <c r="H463" s="12"/>
      <c r="I463" s="166"/>
      <c r="J463" s="189">
        <f>BK463</f>
        <v>0</v>
      </c>
      <c r="K463" s="12"/>
      <c r="L463" s="163"/>
      <c r="M463" s="168"/>
      <c r="N463" s="169"/>
      <c r="O463" s="169"/>
      <c r="P463" s="170">
        <f>SUM(P464:P488)</f>
        <v>0</v>
      </c>
      <c r="Q463" s="169"/>
      <c r="R463" s="170">
        <f>SUM(R464:R488)</f>
        <v>5.7130240600000004</v>
      </c>
      <c r="S463" s="169"/>
      <c r="T463" s="171">
        <f>SUM(T464:T488)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164" t="s">
        <v>85</v>
      </c>
      <c r="AT463" s="172" t="s">
        <v>75</v>
      </c>
      <c r="AU463" s="172" t="s">
        <v>83</v>
      </c>
      <c r="AY463" s="164" t="s">
        <v>153</v>
      </c>
      <c r="BK463" s="173">
        <f>SUM(BK464:BK488)</f>
        <v>0</v>
      </c>
    </row>
    <row r="464" s="2" customFormat="1" ht="24.15" customHeight="1">
      <c r="A464" s="35"/>
      <c r="B464" s="174"/>
      <c r="C464" s="175" t="s">
        <v>833</v>
      </c>
      <c r="D464" s="175" t="s">
        <v>154</v>
      </c>
      <c r="E464" s="176" t="s">
        <v>834</v>
      </c>
      <c r="F464" s="177" t="s">
        <v>835</v>
      </c>
      <c r="G464" s="178" t="s">
        <v>208</v>
      </c>
      <c r="H464" s="179">
        <v>296.74400000000003</v>
      </c>
      <c r="I464" s="180"/>
      <c r="J464" s="181">
        <f>ROUND(I464*H464,2)</f>
        <v>0</v>
      </c>
      <c r="K464" s="177" t="s">
        <v>173</v>
      </c>
      <c r="L464" s="36"/>
      <c r="M464" s="182" t="s">
        <v>1</v>
      </c>
      <c r="N464" s="183" t="s">
        <v>41</v>
      </c>
      <c r="O464" s="74"/>
      <c r="P464" s="184">
        <f>O464*H464</f>
        <v>0</v>
      </c>
      <c r="Q464" s="184">
        <v>0</v>
      </c>
      <c r="R464" s="184">
        <f>Q464*H464</f>
        <v>0</v>
      </c>
      <c r="S464" s="184">
        <v>0</v>
      </c>
      <c r="T464" s="185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6" t="s">
        <v>94</v>
      </c>
      <c r="AT464" s="186" t="s">
        <v>154</v>
      </c>
      <c r="AU464" s="186" t="s">
        <v>85</v>
      </c>
      <c r="AY464" s="16" t="s">
        <v>153</v>
      </c>
      <c r="BE464" s="187">
        <f>IF(N464="základní",J464,0)</f>
        <v>0</v>
      </c>
      <c r="BF464" s="187">
        <f>IF(N464="snížená",J464,0)</f>
        <v>0</v>
      </c>
      <c r="BG464" s="187">
        <f>IF(N464="zákl. přenesená",J464,0)</f>
        <v>0</v>
      </c>
      <c r="BH464" s="187">
        <f>IF(N464="sníž. přenesená",J464,0)</f>
        <v>0</v>
      </c>
      <c r="BI464" s="187">
        <f>IF(N464="nulová",J464,0)</f>
        <v>0</v>
      </c>
      <c r="BJ464" s="16" t="s">
        <v>83</v>
      </c>
      <c r="BK464" s="187">
        <f>ROUND(I464*H464,2)</f>
        <v>0</v>
      </c>
      <c r="BL464" s="16" t="s">
        <v>94</v>
      </c>
      <c r="BM464" s="186" t="s">
        <v>836</v>
      </c>
    </row>
    <row r="465" s="13" customFormat="1">
      <c r="A465" s="13"/>
      <c r="B465" s="195"/>
      <c r="C465" s="13"/>
      <c r="D465" s="196" t="s">
        <v>201</v>
      </c>
      <c r="E465" s="197" t="s">
        <v>1</v>
      </c>
      <c r="F465" s="198" t="s">
        <v>837</v>
      </c>
      <c r="G465" s="13"/>
      <c r="H465" s="199">
        <v>296.74400000000003</v>
      </c>
      <c r="I465" s="200"/>
      <c r="J465" s="13"/>
      <c r="K465" s="13"/>
      <c r="L465" s="195"/>
      <c r="M465" s="201"/>
      <c r="N465" s="202"/>
      <c r="O465" s="202"/>
      <c r="P465" s="202"/>
      <c r="Q465" s="202"/>
      <c r="R465" s="202"/>
      <c r="S465" s="202"/>
      <c r="T465" s="20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7" t="s">
        <v>201</v>
      </c>
      <c r="AU465" s="197" t="s">
        <v>85</v>
      </c>
      <c r="AV465" s="13" t="s">
        <v>85</v>
      </c>
      <c r="AW465" s="13" t="s">
        <v>32</v>
      </c>
      <c r="AX465" s="13" t="s">
        <v>83</v>
      </c>
      <c r="AY465" s="197" t="s">
        <v>153</v>
      </c>
    </row>
    <row r="466" s="2" customFormat="1" ht="16.5" customHeight="1">
      <c r="A466" s="35"/>
      <c r="B466" s="174"/>
      <c r="C466" s="204" t="s">
        <v>838</v>
      </c>
      <c r="D466" s="204" t="s">
        <v>420</v>
      </c>
      <c r="E466" s="205" t="s">
        <v>808</v>
      </c>
      <c r="F466" s="206" t="s">
        <v>809</v>
      </c>
      <c r="G466" s="207" t="s">
        <v>208</v>
      </c>
      <c r="H466" s="208">
        <v>326.41800000000001</v>
      </c>
      <c r="I466" s="209"/>
      <c r="J466" s="210">
        <f>ROUND(I466*H466,2)</f>
        <v>0</v>
      </c>
      <c r="K466" s="206" t="s">
        <v>173</v>
      </c>
      <c r="L466" s="211"/>
      <c r="M466" s="212" t="s">
        <v>1</v>
      </c>
      <c r="N466" s="213" t="s">
        <v>41</v>
      </c>
      <c r="O466" s="74"/>
      <c r="P466" s="184">
        <f>O466*H466</f>
        <v>0</v>
      </c>
      <c r="Q466" s="184">
        <v>0.00029999999999999997</v>
      </c>
      <c r="R466" s="184">
        <f>Q466*H466</f>
        <v>0.097925399999999996</v>
      </c>
      <c r="S466" s="184">
        <v>0</v>
      </c>
      <c r="T466" s="185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86" t="s">
        <v>347</v>
      </c>
      <c r="AT466" s="186" t="s">
        <v>420</v>
      </c>
      <c r="AU466" s="186" t="s">
        <v>85</v>
      </c>
      <c r="AY466" s="16" t="s">
        <v>153</v>
      </c>
      <c r="BE466" s="187">
        <f>IF(N466="základní",J466,0)</f>
        <v>0</v>
      </c>
      <c r="BF466" s="187">
        <f>IF(N466="snížená",J466,0)</f>
        <v>0</v>
      </c>
      <c r="BG466" s="187">
        <f>IF(N466="zákl. přenesená",J466,0)</f>
        <v>0</v>
      </c>
      <c r="BH466" s="187">
        <f>IF(N466="sníž. přenesená",J466,0)</f>
        <v>0</v>
      </c>
      <c r="BI466" s="187">
        <f>IF(N466="nulová",J466,0)</f>
        <v>0</v>
      </c>
      <c r="BJ466" s="16" t="s">
        <v>83</v>
      </c>
      <c r="BK466" s="187">
        <f>ROUND(I466*H466,2)</f>
        <v>0</v>
      </c>
      <c r="BL466" s="16" t="s">
        <v>94</v>
      </c>
      <c r="BM466" s="186" t="s">
        <v>839</v>
      </c>
    </row>
    <row r="467" s="13" customFormat="1">
      <c r="A467" s="13"/>
      <c r="B467" s="195"/>
      <c r="C467" s="13"/>
      <c r="D467" s="196" t="s">
        <v>201</v>
      </c>
      <c r="E467" s="13"/>
      <c r="F467" s="198" t="s">
        <v>840</v>
      </c>
      <c r="G467" s="13"/>
      <c r="H467" s="199">
        <v>326.41800000000001</v>
      </c>
      <c r="I467" s="200"/>
      <c r="J467" s="13"/>
      <c r="K467" s="13"/>
      <c r="L467" s="195"/>
      <c r="M467" s="201"/>
      <c r="N467" s="202"/>
      <c r="O467" s="202"/>
      <c r="P467" s="202"/>
      <c r="Q467" s="202"/>
      <c r="R467" s="202"/>
      <c r="S467" s="202"/>
      <c r="T467" s="20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97" t="s">
        <v>201</v>
      </c>
      <c r="AU467" s="197" t="s">
        <v>85</v>
      </c>
      <c r="AV467" s="13" t="s">
        <v>85</v>
      </c>
      <c r="AW467" s="13" t="s">
        <v>3</v>
      </c>
      <c r="AX467" s="13" t="s">
        <v>83</v>
      </c>
      <c r="AY467" s="197" t="s">
        <v>153</v>
      </c>
    </row>
    <row r="468" s="2" customFormat="1" ht="24.15" customHeight="1">
      <c r="A468" s="35"/>
      <c r="B468" s="174"/>
      <c r="C468" s="175" t="s">
        <v>841</v>
      </c>
      <c r="D468" s="175" t="s">
        <v>154</v>
      </c>
      <c r="E468" s="176" t="s">
        <v>842</v>
      </c>
      <c r="F468" s="177" t="s">
        <v>843</v>
      </c>
      <c r="G468" s="178" t="s">
        <v>208</v>
      </c>
      <c r="H468" s="179">
        <v>296.74400000000003</v>
      </c>
      <c r="I468" s="180"/>
      <c r="J468" s="181">
        <f>ROUND(I468*H468,2)</f>
        <v>0</v>
      </c>
      <c r="K468" s="177" t="s">
        <v>173</v>
      </c>
      <c r="L468" s="36"/>
      <c r="M468" s="182" t="s">
        <v>1</v>
      </c>
      <c r="N468" s="183" t="s">
        <v>41</v>
      </c>
      <c r="O468" s="74"/>
      <c r="P468" s="184">
        <f>O468*H468</f>
        <v>0</v>
      </c>
      <c r="Q468" s="184">
        <v>0.00019000000000000001</v>
      </c>
      <c r="R468" s="184">
        <f>Q468*H468</f>
        <v>0.056381360000000005</v>
      </c>
      <c r="S468" s="184">
        <v>0</v>
      </c>
      <c r="T468" s="185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86" t="s">
        <v>94</v>
      </c>
      <c r="AT468" s="186" t="s">
        <v>154</v>
      </c>
      <c r="AU468" s="186" t="s">
        <v>85</v>
      </c>
      <c r="AY468" s="16" t="s">
        <v>153</v>
      </c>
      <c r="BE468" s="187">
        <f>IF(N468="základní",J468,0)</f>
        <v>0</v>
      </c>
      <c r="BF468" s="187">
        <f>IF(N468="snížená",J468,0)</f>
        <v>0</v>
      </c>
      <c r="BG468" s="187">
        <f>IF(N468="zákl. přenesená",J468,0)</f>
        <v>0</v>
      </c>
      <c r="BH468" s="187">
        <f>IF(N468="sníž. přenesená",J468,0)</f>
        <v>0</v>
      </c>
      <c r="BI468" s="187">
        <f>IF(N468="nulová",J468,0)</f>
        <v>0</v>
      </c>
      <c r="BJ468" s="16" t="s">
        <v>83</v>
      </c>
      <c r="BK468" s="187">
        <f>ROUND(I468*H468,2)</f>
        <v>0</v>
      </c>
      <c r="BL468" s="16" t="s">
        <v>94</v>
      </c>
      <c r="BM468" s="186" t="s">
        <v>844</v>
      </c>
    </row>
    <row r="469" s="13" customFormat="1">
      <c r="A469" s="13"/>
      <c r="B469" s="195"/>
      <c r="C469" s="13"/>
      <c r="D469" s="196" t="s">
        <v>201</v>
      </c>
      <c r="E469" s="197" t="s">
        <v>1</v>
      </c>
      <c r="F469" s="198" t="s">
        <v>837</v>
      </c>
      <c r="G469" s="13"/>
      <c r="H469" s="199">
        <v>296.74400000000003</v>
      </c>
      <c r="I469" s="200"/>
      <c r="J469" s="13"/>
      <c r="K469" s="13"/>
      <c r="L469" s="195"/>
      <c r="M469" s="201"/>
      <c r="N469" s="202"/>
      <c r="O469" s="202"/>
      <c r="P469" s="202"/>
      <c r="Q469" s="202"/>
      <c r="R469" s="202"/>
      <c r="S469" s="202"/>
      <c r="T469" s="20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7" t="s">
        <v>201</v>
      </c>
      <c r="AU469" s="197" t="s">
        <v>85</v>
      </c>
      <c r="AV469" s="13" t="s">
        <v>85</v>
      </c>
      <c r="AW469" s="13" t="s">
        <v>32</v>
      </c>
      <c r="AX469" s="13" t="s">
        <v>83</v>
      </c>
      <c r="AY469" s="197" t="s">
        <v>153</v>
      </c>
    </row>
    <row r="470" s="2" customFormat="1" ht="33" customHeight="1">
      <c r="A470" s="35"/>
      <c r="B470" s="174"/>
      <c r="C470" s="204" t="s">
        <v>845</v>
      </c>
      <c r="D470" s="204" t="s">
        <v>420</v>
      </c>
      <c r="E470" s="205" t="s">
        <v>846</v>
      </c>
      <c r="F470" s="206" t="s">
        <v>847</v>
      </c>
      <c r="G470" s="207" t="s">
        <v>208</v>
      </c>
      <c r="H470" s="208">
        <v>341.25599999999997</v>
      </c>
      <c r="I470" s="209"/>
      <c r="J470" s="210">
        <f>ROUND(I470*H470,2)</f>
        <v>0</v>
      </c>
      <c r="K470" s="206" t="s">
        <v>173</v>
      </c>
      <c r="L470" s="211"/>
      <c r="M470" s="212" t="s">
        <v>1</v>
      </c>
      <c r="N470" s="213" t="s">
        <v>41</v>
      </c>
      <c r="O470" s="74"/>
      <c r="P470" s="184">
        <f>O470*H470</f>
        <v>0</v>
      </c>
      <c r="Q470" s="184">
        <v>0.0019</v>
      </c>
      <c r="R470" s="184">
        <f>Q470*H470</f>
        <v>0.64838639999999992</v>
      </c>
      <c r="S470" s="184">
        <v>0</v>
      </c>
      <c r="T470" s="185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6" t="s">
        <v>347</v>
      </c>
      <c r="AT470" s="186" t="s">
        <v>420</v>
      </c>
      <c r="AU470" s="186" t="s">
        <v>85</v>
      </c>
      <c r="AY470" s="16" t="s">
        <v>153</v>
      </c>
      <c r="BE470" s="187">
        <f>IF(N470="základní",J470,0)</f>
        <v>0</v>
      </c>
      <c r="BF470" s="187">
        <f>IF(N470="snížená",J470,0)</f>
        <v>0</v>
      </c>
      <c r="BG470" s="187">
        <f>IF(N470="zákl. přenesená",J470,0)</f>
        <v>0</v>
      </c>
      <c r="BH470" s="187">
        <f>IF(N470="sníž. přenesená",J470,0)</f>
        <v>0</v>
      </c>
      <c r="BI470" s="187">
        <f>IF(N470="nulová",J470,0)</f>
        <v>0</v>
      </c>
      <c r="BJ470" s="16" t="s">
        <v>83</v>
      </c>
      <c r="BK470" s="187">
        <f>ROUND(I470*H470,2)</f>
        <v>0</v>
      </c>
      <c r="BL470" s="16" t="s">
        <v>94</v>
      </c>
      <c r="BM470" s="186" t="s">
        <v>848</v>
      </c>
    </row>
    <row r="471" s="13" customFormat="1">
      <c r="A471" s="13"/>
      <c r="B471" s="195"/>
      <c r="C471" s="13"/>
      <c r="D471" s="196" t="s">
        <v>201</v>
      </c>
      <c r="E471" s="13"/>
      <c r="F471" s="198" t="s">
        <v>849</v>
      </c>
      <c r="G471" s="13"/>
      <c r="H471" s="199">
        <v>341.25599999999997</v>
      </c>
      <c r="I471" s="200"/>
      <c r="J471" s="13"/>
      <c r="K471" s="13"/>
      <c r="L471" s="195"/>
      <c r="M471" s="201"/>
      <c r="N471" s="202"/>
      <c r="O471" s="202"/>
      <c r="P471" s="202"/>
      <c r="Q471" s="202"/>
      <c r="R471" s="202"/>
      <c r="S471" s="202"/>
      <c r="T471" s="20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7" t="s">
        <v>201</v>
      </c>
      <c r="AU471" s="197" t="s">
        <v>85</v>
      </c>
      <c r="AV471" s="13" t="s">
        <v>85</v>
      </c>
      <c r="AW471" s="13" t="s">
        <v>3</v>
      </c>
      <c r="AX471" s="13" t="s">
        <v>83</v>
      </c>
      <c r="AY471" s="197" t="s">
        <v>153</v>
      </c>
    </row>
    <row r="472" s="2" customFormat="1" ht="37.8" customHeight="1">
      <c r="A472" s="35"/>
      <c r="B472" s="174"/>
      <c r="C472" s="175" t="s">
        <v>850</v>
      </c>
      <c r="D472" s="175" t="s">
        <v>154</v>
      </c>
      <c r="E472" s="176" t="s">
        <v>851</v>
      </c>
      <c r="F472" s="177" t="s">
        <v>852</v>
      </c>
      <c r="G472" s="178" t="s">
        <v>322</v>
      </c>
      <c r="H472" s="179">
        <v>8.9299999999999997</v>
      </c>
      <c r="I472" s="180"/>
      <c r="J472" s="181">
        <f>ROUND(I472*H472,2)</f>
        <v>0</v>
      </c>
      <c r="K472" s="177" t="s">
        <v>173</v>
      </c>
      <c r="L472" s="36"/>
      <c r="M472" s="182" t="s">
        <v>1</v>
      </c>
      <c r="N472" s="183" t="s">
        <v>41</v>
      </c>
      <c r="O472" s="74"/>
      <c r="P472" s="184">
        <f>O472*H472</f>
        <v>0</v>
      </c>
      <c r="Q472" s="184">
        <v>0.00059999999999999995</v>
      </c>
      <c r="R472" s="184">
        <f>Q472*H472</f>
        <v>0.005357999999999999</v>
      </c>
      <c r="S472" s="184">
        <v>0</v>
      </c>
      <c r="T472" s="185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6" t="s">
        <v>94</v>
      </c>
      <c r="AT472" s="186" t="s">
        <v>154</v>
      </c>
      <c r="AU472" s="186" t="s">
        <v>85</v>
      </c>
      <c r="AY472" s="16" t="s">
        <v>153</v>
      </c>
      <c r="BE472" s="187">
        <f>IF(N472="základní",J472,0)</f>
        <v>0</v>
      </c>
      <c r="BF472" s="187">
        <f>IF(N472="snížená",J472,0)</f>
        <v>0</v>
      </c>
      <c r="BG472" s="187">
        <f>IF(N472="zákl. přenesená",J472,0)</f>
        <v>0</v>
      </c>
      <c r="BH472" s="187">
        <f>IF(N472="sníž. přenesená",J472,0)</f>
        <v>0</v>
      </c>
      <c r="BI472" s="187">
        <f>IF(N472="nulová",J472,0)</f>
        <v>0</v>
      </c>
      <c r="BJ472" s="16" t="s">
        <v>83</v>
      </c>
      <c r="BK472" s="187">
        <f>ROUND(I472*H472,2)</f>
        <v>0</v>
      </c>
      <c r="BL472" s="16" t="s">
        <v>94</v>
      </c>
      <c r="BM472" s="186" t="s">
        <v>853</v>
      </c>
    </row>
    <row r="473" s="2" customFormat="1" ht="37.8" customHeight="1">
      <c r="A473" s="35"/>
      <c r="B473" s="174"/>
      <c r="C473" s="175" t="s">
        <v>854</v>
      </c>
      <c r="D473" s="175" t="s">
        <v>154</v>
      </c>
      <c r="E473" s="176" t="s">
        <v>855</v>
      </c>
      <c r="F473" s="177" t="s">
        <v>856</v>
      </c>
      <c r="G473" s="178" t="s">
        <v>322</v>
      </c>
      <c r="H473" s="179">
        <v>8.9299999999999997</v>
      </c>
      <c r="I473" s="180"/>
      <c r="J473" s="181">
        <f>ROUND(I473*H473,2)</f>
        <v>0</v>
      </c>
      <c r="K473" s="177" t="s">
        <v>173</v>
      </c>
      <c r="L473" s="36"/>
      <c r="M473" s="182" t="s">
        <v>1</v>
      </c>
      <c r="N473" s="183" t="s">
        <v>41</v>
      </c>
      <c r="O473" s="74"/>
      <c r="P473" s="184">
        <f>O473*H473</f>
        <v>0</v>
      </c>
      <c r="Q473" s="184">
        <v>0.00042999999999999999</v>
      </c>
      <c r="R473" s="184">
        <f>Q473*H473</f>
        <v>0.0038398999999999998</v>
      </c>
      <c r="S473" s="184">
        <v>0</v>
      </c>
      <c r="T473" s="185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186" t="s">
        <v>94</v>
      </c>
      <c r="AT473" s="186" t="s">
        <v>154</v>
      </c>
      <c r="AU473" s="186" t="s">
        <v>85</v>
      </c>
      <c r="AY473" s="16" t="s">
        <v>153</v>
      </c>
      <c r="BE473" s="187">
        <f>IF(N473="základní",J473,0)</f>
        <v>0</v>
      </c>
      <c r="BF473" s="187">
        <f>IF(N473="snížená",J473,0)</f>
        <v>0</v>
      </c>
      <c r="BG473" s="187">
        <f>IF(N473="zákl. přenesená",J473,0)</f>
        <v>0</v>
      </c>
      <c r="BH473" s="187">
        <f>IF(N473="sníž. přenesená",J473,0)</f>
        <v>0</v>
      </c>
      <c r="BI473" s="187">
        <f>IF(N473="nulová",J473,0)</f>
        <v>0</v>
      </c>
      <c r="BJ473" s="16" t="s">
        <v>83</v>
      </c>
      <c r="BK473" s="187">
        <f>ROUND(I473*H473,2)</f>
        <v>0</v>
      </c>
      <c r="BL473" s="16" t="s">
        <v>94</v>
      </c>
      <c r="BM473" s="186" t="s">
        <v>857</v>
      </c>
    </row>
    <row r="474" s="2" customFormat="1" ht="37.8" customHeight="1">
      <c r="A474" s="35"/>
      <c r="B474" s="174"/>
      <c r="C474" s="175" t="s">
        <v>858</v>
      </c>
      <c r="D474" s="175" t="s">
        <v>154</v>
      </c>
      <c r="E474" s="176" t="s">
        <v>859</v>
      </c>
      <c r="F474" s="177" t="s">
        <v>860</v>
      </c>
      <c r="G474" s="178" t="s">
        <v>322</v>
      </c>
      <c r="H474" s="179">
        <v>75.390000000000001</v>
      </c>
      <c r="I474" s="180"/>
      <c r="J474" s="181">
        <f>ROUND(I474*H474,2)</f>
        <v>0</v>
      </c>
      <c r="K474" s="177" t="s">
        <v>173</v>
      </c>
      <c r="L474" s="36"/>
      <c r="M474" s="182" t="s">
        <v>1</v>
      </c>
      <c r="N474" s="183" t="s">
        <v>41</v>
      </c>
      <c r="O474" s="74"/>
      <c r="P474" s="184">
        <f>O474*H474</f>
        <v>0</v>
      </c>
      <c r="Q474" s="184">
        <v>0.0011999999999999999</v>
      </c>
      <c r="R474" s="184">
        <f>Q474*H474</f>
        <v>0.090467999999999993</v>
      </c>
      <c r="S474" s="184">
        <v>0</v>
      </c>
      <c r="T474" s="185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6" t="s">
        <v>94</v>
      </c>
      <c r="AT474" s="186" t="s">
        <v>154</v>
      </c>
      <c r="AU474" s="186" t="s">
        <v>85</v>
      </c>
      <c r="AY474" s="16" t="s">
        <v>153</v>
      </c>
      <c r="BE474" s="187">
        <f>IF(N474="základní",J474,0)</f>
        <v>0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6" t="s">
        <v>83</v>
      </c>
      <c r="BK474" s="187">
        <f>ROUND(I474*H474,2)</f>
        <v>0</v>
      </c>
      <c r="BL474" s="16" t="s">
        <v>94</v>
      </c>
      <c r="BM474" s="186" t="s">
        <v>861</v>
      </c>
    </row>
    <row r="475" s="13" customFormat="1">
      <c r="A475" s="13"/>
      <c r="B475" s="195"/>
      <c r="C475" s="13"/>
      <c r="D475" s="196" t="s">
        <v>201</v>
      </c>
      <c r="E475" s="197" t="s">
        <v>1</v>
      </c>
      <c r="F475" s="198" t="s">
        <v>862</v>
      </c>
      <c r="G475" s="13"/>
      <c r="H475" s="199">
        <v>75.390000000000001</v>
      </c>
      <c r="I475" s="200"/>
      <c r="J475" s="13"/>
      <c r="K475" s="13"/>
      <c r="L475" s="195"/>
      <c r="M475" s="201"/>
      <c r="N475" s="202"/>
      <c r="O475" s="202"/>
      <c r="P475" s="202"/>
      <c r="Q475" s="202"/>
      <c r="R475" s="202"/>
      <c r="S475" s="202"/>
      <c r="T475" s="20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7" t="s">
        <v>201</v>
      </c>
      <c r="AU475" s="197" t="s">
        <v>85</v>
      </c>
      <c r="AV475" s="13" t="s">
        <v>85</v>
      </c>
      <c r="AW475" s="13" t="s">
        <v>32</v>
      </c>
      <c r="AX475" s="13" t="s">
        <v>83</v>
      </c>
      <c r="AY475" s="197" t="s">
        <v>153</v>
      </c>
    </row>
    <row r="476" s="2" customFormat="1" ht="24.15" customHeight="1">
      <c r="A476" s="35"/>
      <c r="B476" s="174"/>
      <c r="C476" s="175" t="s">
        <v>863</v>
      </c>
      <c r="D476" s="175" t="s">
        <v>154</v>
      </c>
      <c r="E476" s="176" t="s">
        <v>864</v>
      </c>
      <c r="F476" s="177" t="s">
        <v>865</v>
      </c>
      <c r="G476" s="178" t="s">
        <v>208</v>
      </c>
      <c r="H476" s="179">
        <v>296.74400000000003</v>
      </c>
      <c r="I476" s="180"/>
      <c r="J476" s="181">
        <f>ROUND(I476*H476,2)</f>
        <v>0</v>
      </c>
      <c r="K476" s="177" t="s">
        <v>173</v>
      </c>
      <c r="L476" s="36"/>
      <c r="M476" s="182" t="s">
        <v>1</v>
      </c>
      <c r="N476" s="183" t="s">
        <v>41</v>
      </c>
      <c r="O476" s="74"/>
      <c r="P476" s="184">
        <f>O476*H476</f>
        <v>0</v>
      </c>
      <c r="Q476" s="184">
        <v>0</v>
      </c>
      <c r="R476" s="184">
        <f>Q476*H476</f>
        <v>0</v>
      </c>
      <c r="S476" s="184">
        <v>0</v>
      </c>
      <c r="T476" s="185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6" t="s">
        <v>94</v>
      </c>
      <c r="AT476" s="186" t="s">
        <v>154</v>
      </c>
      <c r="AU476" s="186" t="s">
        <v>85</v>
      </c>
      <c r="AY476" s="16" t="s">
        <v>153</v>
      </c>
      <c r="BE476" s="187">
        <f>IF(N476="základní",J476,0)</f>
        <v>0</v>
      </c>
      <c r="BF476" s="187">
        <f>IF(N476="snížená",J476,0)</f>
        <v>0</v>
      </c>
      <c r="BG476" s="187">
        <f>IF(N476="zákl. přenesená",J476,0)</f>
        <v>0</v>
      </c>
      <c r="BH476" s="187">
        <f>IF(N476="sníž. přenesená",J476,0)</f>
        <v>0</v>
      </c>
      <c r="BI476" s="187">
        <f>IF(N476="nulová",J476,0)</f>
        <v>0</v>
      </c>
      <c r="BJ476" s="16" t="s">
        <v>83</v>
      </c>
      <c r="BK476" s="187">
        <f>ROUND(I476*H476,2)</f>
        <v>0</v>
      </c>
      <c r="BL476" s="16" t="s">
        <v>94</v>
      </c>
      <c r="BM476" s="186" t="s">
        <v>866</v>
      </c>
    </row>
    <row r="477" s="13" customFormat="1">
      <c r="A477" s="13"/>
      <c r="B477" s="195"/>
      <c r="C477" s="13"/>
      <c r="D477" s="196" t="s">
        <v>201</v>
      </c>
      <c r="E477" s="197" t="s">
        <v>1</v>
      </c>
      <c r="F477" s="198" t="s">
        <v>837</v>
      </c>
      <c r="G477" s="13"/>
      <c r="H477" s="199">
        <v>296.74400000000003</v>
      </c>
      <c r="I477" s="200"/>
      <c r="J477" s="13"/>
      <c r="K477" s="13"/>
      <c r="L477" s="195"/>
      <c r="M477" s="201"/>
      <c r="N477" s="202"/>
      <c r="O477" s="202"/>
      <c r="P477" s="202"/>
      <c r="Q477" s="202"/>
      <c r="R477" s="202"/>
      <c r="S477" s="202"/>
      <c r="T477" s="20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7" t="s">
        <v>201</v>
      </c>
      <c r="AU477" s="197" t="s">
        <v>85</v>
      </c>
      <c r="AV477" s="13" t="s">
        <v>85</v>
      </c>
      <c r="AW477" s="13" t="s">
        <v>32</v>
      </c>
      <c r="AX477" s="13" t="s">
        <v>83</v>
      </c>
      <c r="AY477" s="197" t="s">
        <v>153</v>
      </c>
    </row>
    <row r="478" s="2" customFormat="1" ht="16.5" customHeight="1">
      <c r="A478" s="35"/>
      <c r="B478" s="174"/>
      <c r="C478" s="204" t="s">
        <v>867</v>
      </c>
      <c r="D478" s="204" t="s">
        <v>420</v>
      </c>
      <c r="E478" s="205" t="s">
        <v>868</v>
      </c>
      <c r="F478" s="206" t="s">
        <v>869</v>
      </c>
      <c r="G478" s="207" t="s">
        <v>208</v>
      </c>
      <c r="H478" s="208">
        <v>326.41800000000001</v>
      </c>
      <c r="I478" s="209"/>
      <c r="J478" s="210">
        <f>ROUND(I478*H478,2)</f>
        <v>0</v>
      </c>
      <c r="K478" s="206" t="s">
        <v>173</v>
      </c>
      <c r="L478" s="211"/>
      <c r="M478" s="212" t="s">
        <v>1</v>
      </c>
      <c r="N478" s="213" t="s">
        <v>41</v>
      </c>
      <c r="O478" s="74"/>
      <c r="P478" s="184">
        <f>O478*H478</f>
        <v>0</v>
      </c>
      <c r="Q478" s="184">
        <v>0.00029999999999999997</v>
      </c>
      <c r="R478" s="184">
        <f>Q478*H478</f>
        <v>0.097925399999999996</v>
      </c>
      <c r="S478" s="184">
        <v>0</v>
      </c>
      <c r="T478" s="185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86" t="s">
        <v>347</v>
      </c>
      <c r="AT478" s="186" t="s">
        <v>420</v>
      </c>
      <c r="AU478" s="186" t="s">
        <v>85</v>
      </c>
      <c r="AY478" s="16" t="s">
        <v>153</v>
      </c>
      <c r="BE478" s="187">
        <f>IF(N478="základní",J478,0)</f>
        <v>0</v>
      </c>
      <c r="BF478" s="187">
        <f>IF(N478="snížená",J478,0)</f>
        <v>0</v>
      </c>
      <c r="BG478" s="187">
        <f>IF(N478="zákl. přenesená",J478,0)</f>
        <v>0</v>
      </c>
      <c r="BH478" s="187">
        <f>IF(N478="sníž. přenesená",J478,0)</f>
        <v>0</v>
      </c>
      <c r="BI478" s="187">
        <f>IF(N478="nulová",J478,0)</f>
        <v>0</v>
      </c>
      <c r="BJ478" s="16" t="s">
        <v>83</v>
      </c>
      <c r="BK478" s="187">
        <f>ROUND(I478*H478,2)</f>
        <v>0</v>
      </c>
      <c r="BL478" s="16" t="s">
        <v>94</v>
      </c>
      <c r="BM478" s="186" t="s">
        <v>870</v>
      </c>
    </row>
    <row r="479" s="13" customFormat="1">
      <c r="A479" s="13"/>
      <c r="B479" s="195"/>
      <c r="C479" s="13"/>
      <c r="D479" s="196" t="s">
        <v>201</v>
      </c>
      <c r="E479" s="13"/>
      <c r="F479" s="198" t="s">
        <v>840</v>
      </c>
      <c r="G479" s="13"/>
      <c r="H479" s="199">
        <v>326.41800000000001</v>
      </c>
      <c r="I479" s="200"/>
      <c r="J479" s="13"/>
      <c r="K479" s="13"/>
      <c r="L479" s="195"/>
      <c r="M479" s="201"/>
      <c r="N479" s="202"/>
      <c r="O479" s="202"/>
      <c r="P479" s="202"/>
      <c r="Q479" s="202"/>
      <c r="R479" s="202"/>
      <c r="S479" s="202"/>
      <c r="T479" s="20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7" t="s">
        <v>201</v>
      </c>
      <c r="AU479" s="197" t="s">
        <v>85</v>
      </c>
      <c r="AV479" s="13" t="s">
        <v>85</v>
      </c>
      <c r="AW479" s="13" t="s">
        <v>3</v>
      </c>
      <c r="AX479" s="13" t="s">
        <v>83</v>
      </c>
      <c r="AY479" s="197" t="s">
        <v>153</v>
      </c>
    </row>
    <row r="480" s="2" customFormat="1" ht="24.15" customHeight="1">
      <c r="A480" s="35"/>
      <c r="B480" s="174"/>
      <c r="C480" s="175" t="s">
        <v>871</v>
      </c>
      <c r="D480" s="175" t="s">
        <v>154</v>
      </c>
      <c r="E480" s="176" t="s">
        <v>864</v>
      </c>
      <c r="F480" s="177" t="s">
        <v>865</v>
      </c>
      <c r="G480" s="178" t="s">
        <v>208</v>
      </c>
      <c r="H480" s="179">
        <v>296.74400000000003</v>
      </c>
      <c r="I480" s="180"/>
      <c r="J480" s="181">
        <f>ROUND(I480*H480,2)</f>
        <v>0</v>
      </c>
      <c r="K480" s="177" t="s">
        <v>173</v>
      </c>
      <c r="L480" s="36"/>
      <c r="M480" s="182" t="s">
        <v>1</v>
      </c>
      <c r="N480" s="183" t="s">
        <v>41</v>
      </c>
      <c r="O480" s="74"/>
      <c r="P480" s="184">
        <f>O480*H480</f>
        <v>0</v>
      </c>
      <c r="Q480" s="184">
        <v>0</v>
      </c>
      <c r="R480" s="184">
        <f>Q480*H480</f>
        <v>0</v>
      </c>
      <c r="S480" s="184">
        <v>0</v>
      </c>
      <c r="T480" s="185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86" t="s">
        <v>94</v>
      </c>
      <c r="AT480" s="186" t="s">
        <v>154</v>
      </c>
      <c r="AU480" s="186" t="s">
        <v>85</v>
      </c>
      <c r="AY480" s="16" t="s">
        <v>153</v>
      </c>
      <c r="BE480" s="187">
        <f>IF(N480="základní",J480,0)</f>
        <v>0</v>
      </c>
      <c r="BF480" s="187">
        <f>IF(N480="snížená",J480,0)</f>
        <v>0</v>
      </c>
      <c r="BG480" s="187">
        <f>IF(N480="zákl. přenesená",J480,0)</f>
        <v>0</v>
      </c>
      <c r="BH480" s="187">
        <f>IF(N480="sníž. přenesená",J480,0)</f>
        <v>0</v>
      </c>
      <c r="BI480" s="187">
        <f>IF(N480="nulová",J480,0)</f>
        <v>0</v>
      </c>
      <c r="BJ480" s="16" t="s">
        <v>83</v>
      </c>
      <c r="BK480" s="187">
        <f>ROUND(I480*H480,2)</f>
        <v>0</v>
      </c>
      <c r="BL480" s="16" t="s">
        <v>94</v>
      </c>
      <c r="BM480" s="186" t="s">
        <v>872</v>
      </c>
    </row>
    <row r="481" s="2" customFormat="1" ht="16.5" customHeight="1">
      <c r="A481" s="35"/>
      <c r="B481" s="174"/>
      <c r="C481" s="204" t="s">
        <v>873</v>
      </c>
      <c r="D481" s="204" t="s">
        <v>420</v>
      </c>
      <c r="E481" s="205" t="s">
        <v>874</v>
      </c>
      <c r="F481" s="206" t="s">
        <v>875</v>
      </c>
      <c r="G481" s="207" t="s">
        <v>208</v>
      </c>
      <c r="H481" s="208">
        <v>326.41800000000001</v>
      </c>
      <c r="I481" s="209"/>
      <c r="J481" s="210">
        <f>ROUND(I481*H481,2)</f>
        <v>0</v>
      </c>
      <c r="K481" s="206" t="s">
        <v>173</v>
      </c>
      <c r="L481" s="211"/>
      <c r="M481" s="212" t="s">
        <v>1</v>
      </c>
      <c r="N481" s="213" t="s">
        <v>41</v>
      </c>
      <c r="O481" s="74"/>
      <c r="P481" s="184">
        <f>O481*H481</f>
        <v>0</v>
      </c>
      <c r="Q481" s="184">
        <v>0.00020000000000000001</v>
      </c>
      <c r="R481" s="184">
        <f>Q481*H481</f>
        <v>0.065283600000000011</v>
      </c>
      <c r="S481" s="184">
        <v>0</v>
      </c>
      <c r="T481" s="185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186" t="s">
        <v>347</v>
      </c>
      <c r="AT481" s="186" t="s">
        <v>420</v>
      </c>
      <c r="AU481" s="186" t="s">
        <v>85</v>
      </c>
      <c r="AY481" s="16" t="s">
        <v>153</v>
      </c>
      <c r="BE481" s="187">
        <f>IF(N481="základní",J481,0)</f>
        <v>0</v>
      </c>
      <c r="BF481" s="187">
        <f>IF(N481="snížená",J481,0)</f>
        <v>0</v>
      </c>
      <c r="BG481" s="187">
        <f>IF(N481="zákl. přenesená",J481,0)</f>
        <v>0</v>
      </c>
      <c r="BH481" s="187">
        <f>IF(N481="sníž. přenesená",J481,0)</f>
        <v>0</v>
      </c>
      <c r="BI481" s="187">
        <f>IF(N481="nulová",J481,0)</f>
        <v>0</v>
      </c>
      <c r="BJ481" s="16" t="s">
        <v>83</v>
      </c>
      <c r="BK481" s="187">
        <f>ROUND(I481*H481,2)</f>
        <v>0</v>
      </c>
      <c r="BL481" s="16" t="s">
        <v>94</v>
      </c>
      <c r="BM481" s="186" t="s">
        <v>876</v>
      </c>
    </row>
    <row r="482" s="13" customFormat="1">
      <c r="A482" s="13"/>
      <c r="B482" s="195"/>
      <c r="C482" s="13"/>
      <c r="D482" s="196" t="s">
        <v>201</v>
      </c>
      <c r="E482" s="13"/>
      <c r="F482" s="198" t="s">
        <v>840</v>
      </c>
      <c r="G482" s="13"/>
      <c r="H482" s="199">
        <v>326.41800000000001</v>
      </c>
      <c r="I482" s="200"/>
      <c r="J482" s="13"/>
      <c r="K482" s="13"/>
      <c r="L482" s="195"/>
      <c r="M482" s="201"/>
      <c r="N482" s="202"/>
      <c r="O482" s="202"/>
      <c r="P482" s="202"/>
      <c r="Q482" s="202"/>
      <c r="R482" s="202"/>
      <c r="S482" s="202"/>
      <c r="T482" s="20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97" t="s">
        <v>201</v>
      </c>
      <c r="AU482" s="197" t="s">
        <v>85</v>
      </c>
      <c r="AV482" s="13" t="s">
        <v>85</v>
      </c>
      <c r="AW482" s="13" t="s">
        <v>3</v>
      </c>
      <c r="AX482" s="13" t="s">
        <v>83</v>
      </c>
      <c r="AY482" s="197" t="s">
        <v>153</v>
      </c>
    </row>
    <row r="483" s="2" customFormat="1" ht="33" customHeight="1">
      <c r="A483" s="35"/>
      <c r="B483" s="174"/>
      <c r="C483" s="175" t="s">
        <v>877</v>
      </c>
      <c r="D483" s="175" t="s">
        <v>154</v>
      </c>
      <c r="E483" s="176" t="s">
        <v>878</v>
      </c>
      <c r="F483" s="177" t="s">
        <v>879</v>
      </c>
      <c r="G483" s="178" t="s">
        <v>208</v>
      </c>
      <c r="H483" s="179">
        <v>296.74400000000003</v>
      </c>
      <c r="I483" s="180"/>
      <c r="J483" s="181">
        <f>ROUND(I483*H483,2)</f>
        <v>0</v>
      </c>
      <c r="K483" s="177" t="s">
        <v>173</v>
      </c>
      <c r="L483" s="36"/>
      <c r="M483" s="182" t="s">
        <v>1</v>
      </c>
      <c r="N483" s="183" t="s">
        <v>41</v>
      </c>
      <c r="O483" s="74"/>
      <c r="P483" s="184">
        <f>O483*H483</f>
        <v>0</v>
      </c>
      <c r="Q483" s="184">
        <v>0</v>
      </c>
      <c r="R483" s="184">
        <f>Q483*H483</f>
        <v>0</v>
      </c>
      <c r="S483" s="184">
        <v>0</v>
      </c>
      <c r="T483" s="185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86" t="s">
        <v>94</v>
      </c>
      <c r="AT483" s="186" t="s">
        <v>154</v>
      </c>
      <c r="AU483" s="186" t="s">
        <v>85</v>
      </c>
      <c r="AY483" s="16" t="s">
        <v>153</v>
      </c>
      <c r="BE483" s="187">
        <f>IF(N483="základní",J483,0)</f>
        <v>0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16" t="s">
        <v>83</v>
      </c>
      <c r="BK483" s="187">
        <f>ROUND(I483*H483,2)</f>
        <v>0</v>
      </c>
      <c r="BL483" s="16" t="s">
        <v>94</v>
      </c>
      <c r="BM483" s="186" t="s">
        <v>880</v>
      </c>
    </row>
    <row r="484" s="2" customFormat="1" ht="49.05" customHeight="1">
      <c r="A484" s="35"/>
      <c r="B484" s="174"/>
      <c r="C484" s="204" t="s">
        <v>881</v>
      </c>
      <c r="D484" s="204" t="s">
        <v>420</v>
      </c>
      <c r="E484" s="205" t="s">
        <v>882</v>
      </c>
      <c r="F484" s="206" t="s">
        <v>883</v>
      </c>
      <c r="G484" s="207" t="s">
        <v>208</v>
      </c>
      <c r="H484" s="208">
        <v>327.16000000000003</v>
      </c>
      <c r="I484" s="209"/>
      <c r="J484" s="210">
        <f>ROUND(I484*H484,2)</f>
        <v>0</v>
      </c>
      <c r="K484" s="206" t="s">
        <v>173</v>
      </c>
      <c r="L484" s="211"/>
      <c r="M484" s="212" t="s">
        <v>1</v>
      </c>
      <c r="N484" s="213" t="s">
        <v>41</v>
      </c>
      <c r="O484" s="74"/>
      <c r="P484" s="184">
        <f>O484*H484</f>
        <v>0</v>
      </c>
      <c r="Q484" s="184">
        <v>0.00059999999999999995</v>
      </c>
      <c r="R484" s="184">
        <f>Q484*H484</f>
        <v>0.196296</v>
      </c>
      <c r="S484" s="184">
        <v>0</v>
      </c>
      <c r="T484" s="185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86" t="s">
        <v>347</v>
      </c>
      <c r="AT484" s="186" t="s">
        <v>420</v>
      </c>
      <c r="AU484" s="186" t="s">
        <v>85</v>
      </c>
      <c r="AY484" s="16" t="s">
        <v>153</v>
      </c>
      <c r="BE484" s="187">
        <f>IF(N484="základní",J484,0)</f>
        <v>0</v>
      </c>
      <c r="BF484" s="187">
        <f>IF(N484="snížená",J484,0)</f>
        <v>0</v>
      </c>
      <c r="BG484" s="187">
        <f>IF(N484="zákl. přenesená",J484,0)</f>
        <v>0</v>
      </c>
      <c r="BH484" s="187">
        <f>IF(N484="sníž. přenesená",J484,0)</f>
        <v>0</v>
      </c>
      <c r="BI484" s="187">
        <f>IF(N484="nulová",J484,0)</f>
        <v>0</v>
      </c>
      <c r="BJ484" s="16" t="s">
        <v>83</v>
      </c>
      <c r="BK484" s="187">
        <f>ROUND(I484*H484,2)</f>
        <v>0</v>
      </c>
      <c r="BL484" s="16" t="s">
        <v>94</v>
      </c>
      <c r="BM484" s="186" t="s">
        <v>884</v>
      </c>
    </row>
    <row r="485" s="13" customFormat="1">
      <c r="A485" s="13"/>
      <c r="B485" s="195"/>
      <c r="C485" s="13"/>
      <c r="D485" s="196" t="s">
        <v>201</v>
      </c>
      <c r="E485" s="13"/>
      <c r="F485" s="198" t="s">
        <v>885</v>
      </c>
      <c r="G485" s="13"/>
      <c r="H485" s="199">
        <v>327.16000000000003</v>
      </c>
      <c r="I485" s="200"/>
      <c r="J485" s="13"/>
      <c r="K485" s="13"/>
      <c r="L485" s="195"/>
      <c r="M485" s="201"/>
      <c r="N485" s="202"/>
      <c r="O485" s="202"/>
      <c r="P485" s="202"/>
      <c r="Q485" s="202"/>
      <c r="R485" s="202"/>
      <c r="S485" s="202"/>
      <c r="T485" s="20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97" t="s">
        <v>201</v>
      </c>
      <c r="AU485" s="197" t="s">
        <v>85</v>
      </c>
      <c r="AV485" s="13" t="s">
        <v>85</v>
      </c>
      <c r="AW485" s="13" t="s">
        <v>3</v>
      </c>
      <c r="AX485" s="13" t="s">
        <v>83</v>
      </c>
      <c r="AY485" s="197" t="s">
        <v>153</v>
      </c>
    </row>
    <row r="486" s="2" customFormat="1" ht="24.15" customHeight="1">
      <c r="A486" s="35"/>
      <c r="B486" s="174"/>
      <c r="C486" s="175" t="s">
        <v>886</v>
      </c>
      <c r="D486" s="175" t="s">
        <v>154</v>
      </c>
      <c r="E486" s="176" t="s">
        <v>887</v>
      </c>
      <c r="F486" s="177" t="s">
        <v>888</v>
      </c>
      <c r="G486" s="178" t="s">
        <v>208</v>
      </c>
      <c r="H486" s="179">
        <v>296.74400000000003</v>
      </c>
      <c r="I486" s="180"/>
      <c r="J486" s="181">
        <f>ROUND(I486*H486,2)</f>
        <v>0</v>
      </c>
      <c r="K486" s="177" t="s">
        <v>173</v>
      </c>
      <c r="L486" s="36"/>
      <c r="M486" s="182" t="s">
        <v>1</v>
      </c>
      <c r="N486" s="183" t="s">
        <v>41</v>
      </c>
      <c r="O486" s="74"/>
      <c r="P486" s="184">
        <f>O486*H486</f>
        <v>0</v>
      </c>
      <c r="Q486" s="184">
        <v>0</v>
      </c>
      <c r="R486" s="184">
        <f>Q486*H486</f>
        <v>0</v>
      </c>
      <c r="S486" s="184">
        <v>0</v>
      </c>
      <c r="T486" s="185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86" t="s">
        <v>94</v>
      </c>
      <c r="AT486" s="186" t="s">
        <v>154</v>
      </c>
      <c r="AU486" s="186" t="s">
        <v>85</v>
      </c>
      <c r="AY486" s="16" t="s">
        <v>153</v>
      </c>
      <c r="BE486" s="187">
        <f>IF(N486="základní",J486,0)</f>
        <v>0</v>
      </c>
      <c r="BF486" s="187">
        <f>IF(N486="snížená",J486,0)</f>
        <v>0</v>
      </c>
      <c r="BG486" s="187">
        <f>IF(N486="zákl. přenesená",J486,0)</f>
        <v>0</v>
      </c>
      <c r="BH486" s="187">
        <f>IF(N486="sníž. přenesená",J486,0)</f>
        <v>0</v>
      </c>
      <c r="BI486" s="187">
        <f>IF(N486="nulová",J486,0)</f>
        <v>0</v>
      </c>
      <c r="BJ486" s="16" t="s">
        <v>83</v>
      </c>
      <c r="BK486" s="187">
        <f>ROUND(I486*H486,2)</f>
        <v>0</v>
      </c>
      <c r="BL486" s="16" t="s">
        <v>94</v>
      </c>
      <c r="BM486" s="186" t="s">
        <v>889</v>
      </c>
    </row>
    <row r="487" s="2" customFormat="1" ht="16.5" customHeight="1">
      <c r="A487" s="35"/>
      <c r="B487" s="174"/>
      <c r="C487" s="204" t="s">
        <v>890</v>
      </c>
      <c r="D487" s="204" t="s">
        <v>420</v>
      </c>
      <c r="E487" s="205" t="s">
        <v>891</v>
      </c>
      <c r="F487" s="206" t="s">
        <v>892</v>
      </c>
      <c r="G487" s="207" t="s">
        <v>208</v>
      </c>
      <c r="H487" s="208">
        <v>296.74400000000003</v>
      </c>
      <c r="I487" s="209"/>
      <c r="J487" s="210">
        <f>ROUND(I487*H487,2)</f>
        <v>0</v>
      </c>
      <c r="K487" s="206" t="s">
        <v>173</v>
      </c>
      <c r="L487" s="211"/>
      <c r="M487" s="212" t="s">
        <v>1</v>
      </c>
      <c r="N487" s="213" t="s">
        <v>41</v>
      </c>
      <c r="O487" s="74"/>
      <c r="P487" s="184">
        <f>O487*H487</f>
        <v>0</v>
      </c>
      <c r="Q487" s="184">
        <v>0.014999999999999999</v>
      </c>
      <c r="R487" s="184">
        <f>Q487*H487</f>
        <v>4.4511600000000007</v>
      </c>
      <c r="S487" s="184">
        <v>0</v>
      </c>
      <c r="T487" s="185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86" t="s">
        <v>347</v>
      </c>
      <c r="AT487" s="186" t="s">
        <v>420</v>
      </c>
      <c r="AU487" s="186" t="s">
        <v>85</v>
      </c>
      <c r="AY487" s="16" t="s">
        <v>153</v>
      </c>
      <c r="BE487" s="187">
        <f>IF(N487="základní",J487,0)</f>
        <v>0</v>
      </c>
      <c r="BF487" s="187">
        <f>IF(N487="snížená",J487,0)</f>
        <v>0</v>
      </c>
      <c r="BG487" s="187">
        <f>IF(N487="zákl. přenesená",J487,0)</f>
        <v>0</v>
      </c>
      <c r="BH487" s="187">
        <f>IF(N487="sníž. přenesená",J487,0)</f>
        <v>0</v>
      </c>
      <c r="BI487" s="187">
        <f>IF(N487="nulová",J487,0)</f>
        <v>0</v>
      </c>
      <c r="BJ487" s="16" t="s">
        <v>83</v>
      </c>
      <c r="BK487" s="187">
        <f>ROUND(I487*H487,2)</f>
        <v>0</v>
      </c>
      <c r="BL487" s="16" t="s">
        <v>94</v>
      </c>
      <c r="BM487" s="186" t="s">
        <v>893</v>
      </c>
    </row>
    <row r="488" s="2" customFormat="1" ht="24.15" customHeight="1">
      <c r="A488" s="35"/>
      <c r="B488" s="174"/>
      <c r="C488" s="175" t="s">
        <v>894</v>
      </c>
      <c r="D488" s="175" t="s">
        <v>154</v>
      </c>
      <c r="E488" s="176" t="s">
        <v>895</v>
      </c>
      <c r="F488" s="177" t="s">
        <v>896</v>
      </c>
      <c r="G488" s="178" t="s">
        <v>831</v>
      </c>
      <c r="H488" s="214"/>
      <c r="I488" s="180"/>
      <c r="J488" s="181">
        <f>ROUND(I488*H488,2)</f>
        <v>0</v>
      </c>
      <c r="K488" s="177" t="s">
        <v>173</v>
      </c>
      <c r="L488" s="36"/>
      <c r="M488" s="182" t="s">
        <v>1</v>
      </c>
      <c r="N488" s="183" t="s">
        <v>41</v>
      </c>
      <c r="O488" s="74"/>
      <c r="P488" s="184">
        <f>O488*H488</f>
        <v>0</v>
      </c>
      <c r="Q488" s="184">
        <v>0</v>
      </c>
      <c r="R488" s="184">
        <f>Q488*H488</f>
        <v>0</v>
      </c>
      <c r="S488" s="184">
        <v>0</v>
      </c>
      <c r="T488" s="185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86" t="s">
        <v>94</v>
      </c>
      <c r="AT488" s="186" t="s">
        <v>154</v>
      </c>
      <c r="AU488" s="186" t="s">
        <v>85</v>
      </c>
      <c r="AY488" s="16" t="s">
        <v>153</v>
      </c>
      <c r="BE488" s="187">
        <f>IF(N488="základní",J488,0)</f>
        <v>0</v>
      </c>
      <c r="BF488" s="187">
        <f>IF(N488="snížená",J488,0)</f>
        <v>0</v>
      </c>
      <c r="BG488" s="187">
        <f>IF(N488="zákl. přenesená",J488,0)</f>
        <v>0</v>
      </c>
      <c r="BH488" s="187">
        <f>IF(N488="sníž. přenesená",J488,0)</f>
        <v>0</v>
      </c>
      <c r="BI488" s="187">
        <f>IF(N488="nulová",J488,0)</f>
        <v>0</v>
      </c>
      <c r="BJ488" s="16" t="s">
        <v>83</v>
      </c>
      <c r="BK488" s="187">
        <f>ROUND(I488*H488,2)</f>
        <v>0</v>
      </c>
      <c r="BL488" s="16" t="s">
        <v>94</v>
      </c>
      <c r="BM488" s="186" t="s">
        <v>897</v>
      </c>
    </row>
    <row r="489" s="12" customFormat="1" ht="22.8" customHeight="1">
      <c r="A489" s="12"/>
      <c r="B489" s="163"/>
      <c r="C489" s="12"/>
      <c r="D489" s="164" t="s">
        <v>75</v>
      </c>
      <c r="E489" s="188" t="s">
        <v>898</v>
      </c>
      <c r="F489" s="188" t="s">
        <v>899</v>
      </c>
      <c r="G489" s="12"/>
      <c r="H489" s="12"/>
      <c r="I489" s="166"/>
      <c r="J489" s="189">
        <f>BK489</f>
        <v>0</v>
      </c>
      <c r="K489" s="12"/>
      <c r="L489" s="163"/>
      <c r="M489" s="168"/>
      <c r="N489" s="169"/>
      <c r="O489" s="169"/>
      <c r="P489" s="170">
        <f>SUM(P490:P522)</f>
        <v>0</v>
      </c>
      <c r="Q489" s="169"/>
      <c r="R489" s="170">
        <f>SUM(R490:R522)</f>
        <v>7.7027528999999992</v>
      </c>
      <c r="S489" s="169"/>
      <c r="T489" s="171">
        <f>SUM(T490:T522)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164" t="s">
        <v>85</v>
      </c>
      <c r="AT489" s="172" t="s">
        <v>75</v>
      </c>
      <c r="AU489" s="172" t="s">
        <v>83</v>
      </c>
      <c r="AY489" s="164" t="s">
        <v>153</v>
      </c>
      <c r="BK489" s="173">
        <f>SUM(BK490:BK522)</f>
        <v>0</v>
      </c>
    </row>
    <row r="490" s="2" customFormat="1" ht="24.15" customHeight="1">
      <c r="A490" s="35"/>
      <c r="B490" s="174"/>
      <c r="C490" s="175" t="s">
        <v>900</v>
      </c>
      <c r="D490" s="175" t="s">
        <v>154</v>
      </c>
      <c r="E490" s="176" t="s">
        <v>901</v>
      </c>
      <c r="F490" s="177" t="s">
        <v>902</v>
      </c>
      <c r="G490" s="178" t="s">
        <v>199</v>
      </c>
      <c r="H490" s="179">
        <v>66.382999999999996</v>
      </c>
      <c r="I490" s="180"/>
      <c r="J490" s="181">
        <f>ROUND(I490*H490,2)</f>
        <v>0</v>
      </c>
      <c r="K490" s="177" t="s">
        <v>173</v>
      </c>
      <c r="L490" s="36"/>
      <c r="M490" s="182" t="s">
        <v>1</v>
      </c>
      <c r="N490" s="183" t="s">
        <v>41</v>
      </c>
      <c r="O490" s="74"/>
      <c r="P490" s="184">
        <f>O490*H490</f>
        <v>0</v>
      </c>
      <c r="Q490" s="184">
        <v>0.043999999999999997</v>
      </c>
      <c r="R490" s="184">
        <f>Q490*H490</f>
        <v>2.9208519999999996</v>
      </c>
      <c r="S490" s="184">
        <v>0</v>
      </c>
      <c r="T490" s="185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86" t="s">
        <v>94</v>
      </c>
      <c r="AT490" s="186" t="s">
        <v>154</v>
      </c>
      <c r="AU490" s="186" t="s">
        <v>85</v>
      </c>
      <c r="AY490" s="16" t="s">
        <v>153</v>
      </c>
      <c r="BE490" s="187">
        <f>IF(N490="základní",J490,0)</f>
        <v>0</v>
      </c>
      <c r="BF490" s="187">
        <f>IF(N490="snížená",J490,0)</f>
        <v>0</v>
      </c>
      <c r="BG490" s="187">
        <f>IF(N490="zákl. přenesená",J490,0)</f>
        <v>0</v>
      </c>
      <c r="BH490" s="187">
        <f>IF(N490="sníž. přenesená",J490,0)</f>
        <v>0</v>
      </c>
      <c r="BI490" s="187">
        <f>IF(N490="nulová",J490,0)</f>
        <v>0</v>
      </c>
      <c r="BJ490" s="16" t="s">
        <v>83</v>
      </c>
      <c r="BK490" s="187">
        <f>ROUND(I490*H490,2)</f>
        <v>0</v>
      </c>
      <c r="BL490" s="16" t="s">
        <v>94</v>
      </c>
      <c r="BM490" s="186" t="s">
        <v>903</v>
      </c>
    </row>
    <row r="491" s="13" customFormat="1">
      <c r="A491" s="13"/>
      <c r="B491" s="195"/>
      <c r="C491" s="13"/>
      <c r="D491" s="196" t="s">
        <v>201</v>
      </c>
      <c r="E491" s="197" t="s">
        <v>1</v>
      </c>
      <c r="F491" s="198" t="s">
        <v>904</v>
      </c>
      <c r="G491" s="13"/>
      <c r="H491" s="199">
        <v>66.382999999999996</v>
      </c>
      <c r="I491" s="200"/>
      <c r="J491" s="13"/>
      <c r="K491" s="13"/>
      <c r="L491" s="195"/>
      <c r="M491" s="201"/>
      <c r="N491" s="202"/>
      <c r="O491" s="202"/>
      <c r="P491" s="202"/>
      <c r="Q491" s="202"/>
      <c r="R491" s="202"/>
      <c r="S491" s="202"/>
      <c r="T491" s="20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7" t="s">
        <v>201</v>
      </c>
      <c r="AU491" s="197" t="s">
        <v>85</v>
      </c>
      <c r="AV491" s="13" t="s">
        <v>85</v>
      </c>
      <c r="AW491" s="13" t="s">
        <v>32</v>
      </c>
      <c r="AX491" s="13" t="s">
        <v>83</v>
      </c>
      <c r="AY491" s="197" t="s">
        <v>153</v>
      </c>
    </row>
    <row r="492" s="2" customFormat="1" ht="24.15" customHeight="1">
      <c r="A492" s="35"/>
      <c r="B492" s="174"/>
      <c r="C492" s="175" t="s">
        <v>905</v>
      </c>
      <c r="D492" s="175" t="s">
        <v>154</v>
      </c>
      <c r="E492" s="176" t="s">
        <v>906</v>
      </c>
      <c r="F492" s="177" t="s">
        <v>907</v>
      </c>
      <c r="G492" s="178" t="s">
        <v>208</v>
      </c>
      <c r="H492" s="179">
        <v>160.727</v>
      </c>
      <c r="I492" s="180"/>
      <c r="J492" s="181">
        <f>ROUND(I492*H492,2)</f>
        <v>0</v>
      </c>
      <c r="K492" s="177" t="s">
        <v>173</v>
      </c>
      <c r="L492" s="36"/>
      <c r="M492" s="182" t="s">
        <v>1</v>
      </c>
      <c r="N492" s="183" t="s">
        <v>41</v>
      </c>
      <c r="O492" s="74"/>
      <c r="P492" s="184">
        <f>O492*H492</f>
        <v>0</v>
      </c>
      <c r="Q492" s="184">
        <v>0</v>
      </c>
      <c r="R492" s="184">
        <f>Q492*H492</f>
        <v>0</v>
      </c>
      <c r="S492" s="184">
        <v>0</v>
      </c>
      <c r="T492" s="185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86" t="s">
        <v>94</v>
      </c>
      <c r="AT492" s="186" t="s">
        <v>154</v>
      </c>
      <c r="AU492" s="186" t="s">
        <v>85</v>
      </c>
      <c r="AY492" s="16" t="s">
        <v>153</v>
      </c>
      <c r="BE492" s="187">
        <f>IF(N492="základní",J492,0)</f>
        <v>0</v>
      </c>
      <c r="BF492" s="187">
        <f>IF(N492="snížená",J492,0)</f>
        <v>0</v>
      </c>
      <c r="BG492" s="187">
        <f>IF(N492="zákl. přenesená",J492,0)</f>
        <v>0</v>
      </c>
      <c r="BH492" s="187">
        <f>IF(N492="sníž. přenesená",J492,0)</f>
        <v>0</v>
      </c>
      <c r="BI492" s="187">
        <f>IF(N492="nulová",J492,0)</f>
        <v>0</v>
      </c>
      <c r="BJ492" s="16" t="s">
        <v>83</v>
      </c>
      <c r="BK492" s="187">
        <f>ROUND(I492*H492,2)</f>
        <v>0</v>
      </c>
      <c r="BL492" s="16" t="s">
        <v>94</v>
      </c>
      <c r="BM492" s="186" t="s">
        <v>908</v>
      </c>
    </row>
    <row r="493" s="13" customFormat="1">
      <c r="A493" s="13"/>
      <c r="B493" s="195"/>
      <c r="C493" s="13"/>
      <c r="D493" s="196" t="s">
        <v>201</v>
      </c>
      <c r="E493" s="197" t="s">
        <v>1</v>
      </c>
      <c r="F493" s="198" t="s">
        <v>694</v>
      </c>
      <c r="G493" s="13"/>
      <c r="H493" s="199">
        <v>109.143</v>
      </c>
      <c r="I493" s="200"/>
      <c r="J493" s="13"/>
      <c r="K493" s="13"/>
      <c r="L493" s="195"/>
      <c r="M493" s="201"/>
      <c r="N493" s="202"/>
      <c r="O493" s="202"/>
      <c r="P493" s="202"/>
      <c r="Q493" s="202"/>
      <c r="R493" s="202"/>
      <c r="S493" s="202"/>
      <c r="T493" s="20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97" t="s">
        <v>201</v>
      </c>
      <c r="AU493" s="197" t="s">
        <v>85</v>
      </c>
      <c r="AV493" s="13" t="s">
        <v>85</v>
      </c>
      <c r="AW493" s="13" t="s">
        <v>32</v>
      </c>
      <c r="AX493" s="13" t="s">
        <v>76</v>
      </c>
      <c r="AY493" s="197" t="s">
        <v>153</v>
      </c>
    </row>
    <row r="494" s="13" customFormat="1">
      <c r="A494" s="13"/>
      <c r="B494" s="195"/>
      <c r="C494" s="13"/>
      <c r="D494" s="196" t="s">
        <v>201</v>
      </c>
      <c r="E494" s="197" t="s">
        <v>1</v>
      </c>
      <c r="F494" s="198" t="s">
        <v>432</v>
      </c>
      <c r="G494" s="13"/>
      <c r="H494" s="199">
        <v>0.69999999999999996</v>
      </c>
      <c r="I494" s="200"/>
      <c r="J494" s="13"/>
      <c r="K494" s="13"/>
      <c r="L494" s="195"/>
      <c r="M494" s="201"/>
      <c r="N494" s="202"/>
      <c r="O494" s="202"/>
      <c r="P494" s="202"/>
      <c r="Q494" s="202"/>
      <c r="R494" s="202"/>
      <c r="S494" s="202"/>
      <c r="T494" s="20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7" t="s">
        <v>201</v>
      </c>
      <c r="AU494" s="197" t="s">
        <v>85</v>
      </c>
      <c r="AV494" s="13" t="s">
        <v>85</v>
      </c>
      <c r="AW494" s="13" t="s">
        <v>32</v>
      </c>
      <c r="AX494" s="13" t="s">
        <v>76</v>
      </c>
      <c r="AY494" s="197" t="s">
        <v>153</v>
      </c>
    </row>
    <row r="495" s="13" customFormat="1">
      <c r="A495" s="13"/>
      <c r="B495" s="195"/>
      <c r="C495" s="13"/>
      <c r="D495" s="196" t="s">
        <v>201</v>
      </c>
      <c r="E495" s="197" t="s">
        <v>1</v>
      </c>
      <c r="F495" s="198" t="s">
        <v>695</v>
      </c>
      <c r="G495" s="13"/>
      <c r="H495" s="199">
        <v>50.884</v>
      </c>
      <c r="I495" s="200"/>
      <c r="J495" s="13"/>
      <c r="K495" s="13"/>
      <c r="L495" s="195"/>
      <c r="M495" s="201"/>
      <c r="N495" s="202"/>
      <c r="O495" s="202"/>
      <c r="P495" s="202"/>
      <c r="Q495" s="202"/>
      <c r="R495" s="202"/>
      <c r="S495" s="202"/>
      <c r="T495" s="20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7" t="s">
        <v>201</v>
      </c>
      <c r="AU495" s="197" t="s">
        <v>85</v>
      </c>
      <c r="AV495" s="13" t="s">
        <v>85</v>
      </c>
      <c r="AW495" s="13" t="s">
        <v>32</v>
      </c>
      <c r="AX495" s="13" t="s">
        <v>76</v>
      </c>
      <c r="AY495" s="197" t="s">
        <v>153</v>
      </c>
    </row>
    <row r="496" s="2" customFormat="1" ht="24.15" customHeight="1">
      <c r="A496" s="35"/>
      <c r="B496" s="174"/>
      <c r="C496" s="204" t="s">
        <v>909</v>
      </c>
      <c r="D496" s="204" t="s">
        <v>420</v>
      </c>
      <c r="E496" s="205" t="s">
        <v>910</v>
      </c>
      <c r="F496" s="206" t="s">
        <v>911</v>
      </c>
      <c r="G496" s="207" t="s">
        <v>208</v>
      </c>
      <c r="H496" s="208">
        <v>168.76300000000001</v>
      </c>
      <c r="I496" s="209"/>
      <c r="J496" s="210">
        <f>ROUND(I496*H496,2)</f>
        <v>0</v>
      </c>
      <c r="K496" s="206" t="s">
        <v>173</v>
      </c>
      <c r="L496" s="211"/>
      <c r="M496" s="212" t="s">
        <v>1</v>
      </c>
      <c r="N496" s="213" t="s">
        <v>41</v>
      </c>
      <c r="O496" s="74"/>
      <c r="P496" s="184">
        <f>O496*H496</f>
        <v>0</v>
      </c>
      <c r="Q496" s="184">
        <v>0.0028999999999999998</v>
      </c>
      <c r="R496" s="184">
        <f>Q496*H496</f>
        <v>0.48941269999999998</v>
      </c>
      <c r="S496" s="184">
        <v>0</v>
      </c>
      <c r="T496" s="185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86" t="s">
        <v>347</v>
      </c>
      <c r="AT496" s="186" t="s">
        <v>420</v>
      </c>
      <c r="AU496" s="186" t="s">
        <v>85</v>
      </c>
      <c r="AY496" s="16" t="s">
        <v>153</v>
      </c>
      <c r="BE496" s="187">
        <f>IF(N496="základní",J496,0)</f>
        <v>0</v>
      </c>
      <c r="BF496" s="187">
        <f>IF(N496="snížená",J496,0)</f>
        <v>0</v>
      </c>
      <c r="BG496" s="187">
        <f>IF(N496="zákl. přenesená",J496,0)</f>
        <v>0</v>
      </c>
      <c r="BH496" s="187">
        <f>IF(N496="sníž. přenesená",J496,0)</f>
        <v>0</v>
      </c>
      <c r="BI496" s="187">
        <f>IF(N496="nulová",J496,0)</f>
        <v>0</v>
      </c>
      <c r="BJ496" s="16" t="s">
        <v>83</v>
      </c>
      <c r="BK496" s="187">
        <f>ROUND(I496*H496,2)</f>
        <v>0</v>
      </c>
      <c r="BL496" s="16" t="s">
        <v>94</v>
      </c>
      <c r="BM496" s="186" t="s">
        <v>912</v>
      </c>
    </row>
    <row r="497" s="13" customFormat="1">
      <c r="A497" s="13"/>
      <c r="B497" s="195"/>
      <c r="C497" s="13"/>
      <c r="D497" s="196" t="s">
        <v>201</v>
      </c>
      <c r="E497" s="13"/>
      <c r="F497" s="198" t="s">
        <v>913</v>
      </c>
      <c r="G497" s="13"/>
      <c r="H497" s="199">
        <v>168.76300000000001</v>
      </c>
      <c r="I497" s="200"/>
      <c r="J497" s="13"/>
      <c r="K497" s="13"/>
      <c r="L497" s="195"/>
      <c r="M497" s="201"/>
      <c r="N497" s="202"/>
      <c r="O497" s="202"/>
      <c r="P497" s="202"/>
      <c r="Q497" s="202"/>
      <c r="R497" s="202"/>
      <c r="S497" s="202"/>
      <c r="T497" s="20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7" t="s">
        <v>201</v>
      </c>
      <c r="AU497" s="197" t="s">
        <v>85</v>
      </c>
      <c r="AV497" s="13" t="s">
        <v>85</v>
      </c>
      <c r="AW497" s="13" t="s">
        <v>3</v>
      </c>
      <c r="AX497" s="13" t="s">
        <v>83</v>
      </c>
      <c r="AY497" s="197" t="s">
        <v>153</v>
      </c>
    </row>
    <row r="498" s="2" customFormat="1" ht="24.15" customHeight="1">
      <c r="A498" s="35"/>
      <c r="B498" s="174"/>
      <c r="C498" s="204" t="s">
        <v>914</v>
      </c>
      <c r="D498" s="204" t="s">
        <v>420</v>
      </c>
      <c r="E498" s="205" t="s">
        <v>915</v>
      </c>
      <c r="F498" s="206" t="s">
        <v>916</v>
      </c>
      <c r="G498" s="207" t="s">
        <v>208</v>
      </c>
      <c r="H498" s="208">
        <v>168.76300000000001</v>
      </c>
      <c r="I498" s="209"/>
      <c r="J498" s="210">
        <f>ROUND(I498*H498,2)</f>
        <v>0</v>
      </c>
      <c r="K498" s="206" t="s">
        <v>173</v>
      </c>
      <c r="L498" s="211"/>
      <c r="M498" s="212" t="s">
        <v>1</v>
      </c>
      <c r="N498" s="213" t="s">
        <v>41</v>
      </c>
      <c r="O498" s="74"/>
      <c r="P498" s="184">
        <f>O498*H498</f>
        <v>0</v>
      </c>
      <c r="Q498" s="184">
        <v>0.0023999999999999998</v>
      </c>
      <c r="R498" s="184">
        <f>Q498*H498</f>
        <v>0.40503119999999998</v>
      </c>
      <c r="S498" s="184">
        <v>0</v>
      </c>
      <c r="T498" s="185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6" t="s">
        <v>347</v>
      </c>
      <c r="AT498" s="186" t="s">
        <v>420</v>
      </c>
      <c r="AU498" s="186" t="s">
        <v>85</v>
      </c>
      <c r="AY498" s="16" t="s">
        <v>153</v>
      </c>
      <c r="BE498" s="187">
        <f>IF(N498="základní",J498,0)</f>
        <v>0</v>
      </c>
      <c r="BF498" s="187">
        <f>IF(N498="snížená",J498,0)</f>
        <v>0</v>
      </c>
      <c r="BG498" s="187">
        <f>IF(N498="zákl. přenesená",J498,0)</f>
        <v>0</v>
      </c>
      <c r="BH498" s="187">
        <f>IF(N498="sníž. přenesená",J498,0)</f>
        <v>0</v>
      </c>
      <c r="BI498" s="187">
        <f>IF(N498="nulová",J498,0)</f>
        <v>0</v>
      </c>
      <c r="BJ498" s="16" t="s">
        <v>83</v>
      </c>
      <c r="BK498" s="187">
        <f>ROUND(I498*H498,2)</f>
        <v>0</v>
      </c>
      <c r="BL498" s="16" t="s">
        <v>94</v>
      </c>
      <c r="BM498" s="186" t="s">
        <v>917</v>
      </c>
    </row>
    <row r="499" s="13" customFormat="1">
      <c r="A499" s="13"/>
      <c r="B499" s="195"/>
      <c r="C499" s="13"/>
      <c r="D499" s="196" t="s">
        <v>201</v>
      </c>
      <c r="E499" s="13"/>
      <c r="F499" s="198" t="s">
        <v>913</v>
      </c>
      <c r="G499" s="13"/>
      <c r="H499" s="199">
        <v>168.76300000000001</v>
      </c>
      <c r="I499" s="200"/>
      <c r="J499" s="13"/>
      <c r="K499" s="13"/>
      <c r="L499" s="195"/>
      <c r="M499" s="201"/>
      <c r="N499" s="202"/>
      <c r="O499" s="202"/>
      <c r="P499" s="202"/>
      <c r="Q499" s="202"/>
      <c r="R499" s="202"/>
      <c r="S499" s="202"/>
      <c r="T499" s="20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7" t="s">
        <v>201</v>
      </c>
      <c r="AU499" s="197" t="s">
        <v>85</v>
      </c>
      <c r="AV499" s="13" t="s">
        <v>85</v>
      </c>
      <c r="AW499" s="13" t="s">
        <v>3</v>
      </c>
      <c r="AX499" s="13" t="s">
        <v>83</v>
      </c>
      <c r="AY499" s="197" t="s">
        <v>153</v>
      </c>
    </row>
    <row r="500" s="2" customFormat="1" ht="24.15" customHeight="1">
      <c r="A500" s="35"/>
      <c r="B500" s="174"/>
      <c r="C500" s="175" t="s">
        <v>918</v>
      </c>
      <c r="D500" s="175" t="s">
        <v>154</v>
      </c>
      <c r="E500" s="176" t="s">
        <v>919</v>
      </c>
      <c r="F500" s="177" t="s">
        <v>920</v>
      </c>
      <c r="G500" s="178" t="s">
        <v>208</v>
      </c>
      <c r="H500" s="179">
        <v>333.25099999999998</v>
      </c>
      <c r="I500" s="180"/>
      <c r="J500" s="181">
        <f>ROUND(I500*H500,2)</f>
        <v>0</v>
      </c>
      <c r="K500" s="177" t="s">
        <v>173</v>
      </c>
      <c r="L500" s="36"/>
      <c r="M500" s="182" t="s">
        <v>1</v>
      </c>
      <c r="N500" s="183" t="s">
        <v>41</v>
      </c>
      <c r="O500" s="74"/>
      <c r="P500" s="184">
        <f>O500*H500</f>
        <v>0</v>
      </c>
      <c r="Q500" s="184">
        <v>0.0060000000000000001</v>
      </c>
      <c r="R500" s="184">
        <f>Q500*H500</f>
        <v>1.999506</v>
      </c>
      <c r="S500" s="184">
        <v>0</v>
      </c>
      <c r="T500" s="185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86" t="s">
        <v>94</v>
      </c>
      <c r="AT500" s="186" t="s">
        <v>154</v>
      </c>
      <c r="AU500" s="186" t="s">
        <v>85</v>
      </c>
      <c r="AY500" s="16" t="s">
        <v>153</v>
      </c>
      <c r="BE500" s="187">
        <f>IF(N500="základní",J500,0)</f>
        <v>0</v>
      </c>
      <c r="BF500" s="187">
        <f>IF(N500="snížená",J500,0)</f>
        <v>0</v>
      </c>
      <c r="BG500" s="187">
        <f>IF(N500="zákl. přenesená",J500,0)</f>
        <v>0</v>
      </c>
      <c r="BH500" s="187">
        <f>IF(N500="sníž. přenesená",J500,0)</f>
        <v>0</v>
      </c>
      <c r="BI500" s="187">
        <f>IF(N500="nulová",J500,0)</f>
        <v>0</v>
      </c>
      <c r="BJ500" s="16" t="s">
        <v>83</v>
      </c>
      <c r="BK500" s="187">
        <f>ROUND(I500*H500,2)</f>
        <v>0</v>
      </c>
      <c r="BL500" s="16" t="s">
        <v>94</v>
      </c>
      <c r="BM500" s="186" t="s">
        <v>921</v>
      </c>
    </row>
    <row r="501" s="13" customFormat="1">
      <c r="A501" s="13"/>
      <c r="B501" s="195"/>
      <c r="C501" s="13"/>
      <c r="D501" s="196" t="s">
        <v>201</v>
      </c>
      <c r="E501" s="197" t="s">
        <v>1</v>
      </c>
      <c r="F501" s="198" t="s">
        <v>922</v>
      </c>
      <c r="G501" s="13"/>
      <c r="H501" s="199">
        <v>15.645</v>
      </c>
      <c r="I501" s="200"/>
      <c r="J501" s="13"/>
      <c r="K501" s="13"/>
      <c r="L501" s="195"/>
      <c r="M501" s="201"/>
      <c r="N501" s="202"/>
      <c r="O501" s="202"/>
      <c r="P501" s="202"/>
      <c r="Q501" s="202"/>
      <c r="R501" s="202"/>
      <c r="S501" s="202"/>
      <c r="T501" s="20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7" t="s">
        <v>201</v>
      </c>
      <c r="AU501" s="197" t="s">
        <v>85</v>
      </c>
      <c r="AV501" s="13" t="s">
        <v>85</v>
      </c>
      <c r="AW501" s="13" t="s">
        <v>32</v>
      </c>
      <c r="AX501" s="13" t="s">
        <v>76</v>
      </c>
      <c r="AY501" s="197" t="s">
        <v>153</v>
      </c>
    </row>
    <row r="502" s="13" customFormat="1">
      <c r="A502" s="13"/>
      <c r="B502" s="195"/>
      <c r="C502" s="13"/>
      <c r="D502" s="196" t="s">
        <v>201</v>
      </c>
      <c r="E502" s="197" t="s">
        <v>1</v>
      </c>
      <c r="F502" s="198" t="s">
        <v>923</v>
      </c>
      <c r="G502" s="13"/>
      <c r="H502" s="199">
        <v>48.793999999999997</v>
      </c>
      <c r="I502" s="200"/>
      <c r="J502" s="13"/>
      <c r="K502" s="13"/>
      <c r="L502" s="195"/>
      <c r="M502" s="201"/>
      <c r="N502" s="202"/>
      <c r="O502" s="202"/>
      <c r="P502" s="202"/>
      <c r="Q502" s="202"/>
      <c r="R502" s="202"/>
      <c r="S502" s="202"/>
      <c r="T502" s="20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7" t="s">
        <v>201</v>
      </c>
      <c r="AU502" s="197" t="s">
        <v>85</v>
      </c>
      <c r="AV502" s="13" t="s">
        <v>85</v>
      </c>
      <c r="AW502" s="13" t="s">
        <v>32</v>
      </c>
      <c r="AX502" s="13" t="s">
        <v>76</v>
      </c>
      <c r="AY502" s="197" t="s">
        <v>153</v>
      </c>
    </row>
    <row r="503" s="13" customFormat="1">
      <c r="A503" s="13"/>
      <c r="B503" s="195"/>
      <c r="C503" s="13"/>
      <c r="D503" s="196" t="s">
        <v>201</v>
      </c>
      <c r="E503" s="197" t="s">
        <v>1</v>
      </c>
      <c r="F503" s="198" t="s">
        <v>924</v>
      </c>
      <c r="G503" s="13"/>
      <c r="H503" s="199">
        <v>327.16199999999998</v>
      </c>
      <c r="I503" s="200"/>
      <c r="J503" s="13"/>
      <c r="K503" s="13"/>
      <c r="L503" s="195"/>
      <c r="M503" s="201"/>
      <c r="N503" s="202"/>
      <c r="O503" s="202"/>
      <c r="P503" s="202"/>
      <c r="Q503" s="202"/>
      <c r="R503" s="202"/>
      <c r="S503" s="202"/>
      <c r="T503" s="20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97" t="s">
        <v>201</v>
      </c>
      <c r="AU503" s="197" t="s">
        <v>85</v>
      </c>
      <c r="AV503" s="13" t="s">
        <v>85</v>
      </c>
      <c r="AW503" s="13" t="s">
        <v>32</v>
      </c>
      <c r="AX503" s="13" t="s">
        <v>76</v>
      </c>
      <c r="AY503" s="197" t="s">
        <v>153</v>
      </c>
    </row>
    <row r="504" s="13" customFormat="1">
      <c r="A504" s="13"/>
      <c r="B504" s="195"/>
      <c r="C504" s="13"/>
      <c r="D504" s="196" t="s">
        <v>201</v>
      </c>
      <c r="E504" s="197" t="s">
        <v>1</v>
      </c>
      <c r="F504" s="198" t="s">
        <v>925</v>
      </c>
      <c r="G504" s="13"/>
      <c r="H504" s="199">
        <v>-25.75</v>
      </c>
      <c r="I504" s="200"/>
      <c r="J504" s="13"/>
      <c r="K504" s="13"/>
      <c r="L504" s="195"/>
      <c r="M504" s="201"/>
      <c r="N504" s="202"/>
      <c r="O504" s="202"/>
      <c r="P504" s="202"/>
      <c r="Q504" s="202"/>
      <c r="R504" s="202"/>
      <c r="S504" s="202"/>
      <c r="T504" s="20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7" t="s">
        <v>201</v>
      </c>
      <c r="AU504" s="197" t="s">
        <v>85</v>
      </c>
      <c r="AV504" s="13" t="s">
        <v>85</v>
      </c>
      <c r="AW504" s="13" t="s">
        <v>32</v>
      </c>
      <c r="AX504" s="13" t="s">
        <v>76</v>
      </c>
      <c r="AY504" s="197" t="s">
        <v>153</v>
      </c>
    </row>
    <row r="505" s="13" customFormat="1">
      <c r="A505" s="13"/>
      <c r="B505" s="195"/>
      <c r="C505" s="13"/>
      <c r="D505" s="196" t="s">
        <v>201</v>
      </c>
      <c r="E505" s="197" t="s">
        <v>1</v>
      </c>
      <c r="F505" s="198" t="s">
        <v>926</v>
      </c>
      <c r="G505" s="13"/>
      <c r="H505" s="199">
        <v>-15</v>
      </c>
      <c r="I505" s="200"/>
      <c r="J505" s="13"/>
      <c r="K505" s="13"/>
      <c r="L505" s="195"/>
      <c r="M505" s="201"/>
      <c r="N505" s="202"/>
      <c r="O505" s="202"/>
      <c r="P505" s="202"/>
      <c r="Q505" s="202"/>
      <c r="R505" s="202"/>
      <c r="S505" s="202"/>
      <c r="T505" s="20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97" t="s">
        <v>201</v>
      </c>
      <c r="AU505" s="197" t="s">
        <v>85</v>
      </c>
      <c r="AV505" s="13" t="s">
        <v>85</v>
      </c>
      <c r="AW505" s="13" t="s">
        <v>32</v>
      </c>
      <c r="AX505" s="13" t="s">
        <v>76</v>
      </c>
      <c r="AY505" s="197" t="s">
        <v>153</v>
      </c>
    </row>
    <row r="506" s="13" customFormat="1">
      <c r="A506" s="13"/>
      <c r="B506" s="195"/>
      <c r="C506" s="13"/>
      <c r="D506" s="196" t="s">
        <v>201</v>
      </c>
      <c r="E506" s="197" t="s">
        <v>1</v>
      </c>
      <c r="F506" s="198" t="s">
        <v>927</v>
      </c>
      <c r="G506" s="13"/>
      <c r="H506" s="199">
        <v>-10.5</v>
      </c>
      <c r="I506" s="200"/>
      <c r="J506" s="13"/>
      <c r="K506" s="13"/>
      <c r="L506" s="195"/>
      <c r="M506" s="201"/>
      <c r="N506" s="202"/>
      <c r="O506" s="202"/>
      <c r="P506" s="202"/>
      <c r="Q506" s="202"/>
      <c r="R506" s="202"/>
      <c r="S506" s="202"/>
      <c r="T506" s="20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7" t="s">
        <v>201</v>
      </c>
      <c r="AU506" s="197" t="s">
        <v>85</v>
      </c>
      <c r="AV506" s="13" t="s">
        <v>85</v>
      </c>
      <c r="AW506" s="13" t="s">
        <v>32</v>
      </c>
      <c r="AX506" s="13" t="s">
        <v>76</v>
      </c>
      <c r="AY506" s="197" t="s">
        <v>153</v>
      </c>
    </row>
    <row r="507" s="13" customFormat="1">
      <c r="A507" s="13"/>
      <c r="B507" s="195"/>
      <c r="C507" s="13"/>
      <c r="D507" s="196" t="s">
        <v>201</v>
      </c>
      <c r="E507" s="197" t="s">
        <v>1</v>
      </c>
      <c r="F507" s="198" t="s">
        <v>928</v>
      </c>
      <c r="G507" s="13"/>
      <c r="H507" s="199">
        <v>-1.8</v>
      </c>
      <c r="I507" s="200"/>
      <c r="J507" s="13"/>
      <c r="K507" s="13"/>
      <c r="L507" s="195"/>
      <c r="M507" s="201"/>
      <c r="N507" s="202"/>
      <c r="O507" s="202"/>
      <c r="P507" s="202"/>
      <c r="Q507" s="202"/>
      <c r="R507" s="202"/>
      <c r="S507" s="202"/>
      <c r="T507" s="20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7" t="s">
        <v>201</v>
      </c>
      <c r="AU507" s="197" t="s">
        <v>85</v>
      </c>
      <c r="AV507" s="13" t="s">
        <v>85</v>
      </c>
      <c r="AW507" s="13" t="s">
        <v>32</v>
      </c>
      <c r="AX507" s="13" t="s">
        <v>76</v>
      </c>
      <c r="AY507" s="197" t="s">
        <v>153</v>
      </c>
    </row>
    <row r="508" s="13" customFormat="1">
      <c r="A508" s="13"/>
      <c r="B508" s="195"/>
      <c r="C508" s="13"/>
      <c r="D508" s="196" t="s">
        <v>201</v>
      </c>
      <c r="E508" s="197" t="s">
        <v>1</v>
      </c>
      <c r="F508" s="198" t="s">
        <v>929</v>
      </c>
      <c r="G508" s="13"/>
      <c r="H508" s="199">
        <v>-5.2999999999999998</v>
      </c>
      <c r="I508" s="200"/>
      <c r="J508" s="13"/>
      <c r="K508" s="13"/>
      <c r="L508" s="195"/>
      <c r="M508" s="201"/>
      <c r="N508" s="202"/>
      <c r="O508" s="202"/>
      <c r="P508" s="202"/>
      <c r="Q508" s="202"/>
      <c r="R508" s="202"/>
      <c r="S508" s="202"/>
      <c r="T508" s="20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7" t="s">
        <v>201</v>
      </c>
      <c r="AU508" s="197" t="s">
        <v>85</v>
      </c>
      <c r="AV508" s="13" t="s">
        <v>85</v>
      </c>
      <c r="AW508" s="13" t="s">
        <v>32</v>
      </c>
      <c r="AX508" s="13" t="s">
        <v>76</v>
      </c>
      <c r="AY508" s="197" t="s">
        <v>153</v>
      </c>
    </row>
    <row r="509" s="2" customFormat="1" ht="24.15" customHeight="1">
      <c r="A509" s="35"/>
      <c r="B509" s="174"/>
      <c r="C509" s="204" t="s">
        <v>930</v>
      </c>
      <c r="D509" s="204" t="s">
        <v>420</v>
      </c>
      <c r="E509" s="205" t="s">
        <v>931</v>
      </c>
      <c r="F509" s="206" t="s">
        <v>932</v>
      </c>
      <c r="G509" s="207" t="s">
        <v>208</v>
      </c>
      <c r="H509" s="208">
        <v>67.661000000000001</v>
      </c>
      <c r="I509" s="209"/>
      <c r="J509" s="210">
        <f>ROUND(I509*H509,2)</f>
        <v>0</v>
      </c>
      <c r="K509" s="206" t="s">
        <v>173</v>
      </c>
      <c r="L509" s="211"/>
      <c r="M509" s="212" t="s">
        <v>1</v>
      </c>
      <c r="N509" s="213" t="s">
        <v>41</v>
      </c>
      <c r="O509" s="74"/>
      <c r="P509" s="184">
        <f>O509*H509</f>
        <v>0</v>
      </c>
      <c r="Q509" s="184">
        <v>0.0060000000000000001</v>
      </c>
      <c r="R509" s="184">
        <f>Q509*H509</f>
        <v>0.40596599999999999</v>
      </c>
      <c r="S509" s="184">
        <v>0</v>
      </c>
      <c r="T509" s="185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186" t="s">
        <v>347</v>
      </c>
      <c r="AT509" s="186" t="s">
        <v>420</v>
      </c>
      <c r="AU509" s="186" t="s">
        <v>85</v>
      </c>
      <c r="AY509" s="16" t="s">
        <v>153</v>
      </c>
      <c r="BE509" s="187">
        <f>IF(N509="základní",J509,0)</f>
        <v>0</v>
      </c>
      <c r="BF509" s="187">
        <f>IF(N509="snížená",J509,0)</f>
        <v>0</v>
      </c>
      <c r="BG509" s="187">
        <f>IF(N509="zákl. přenesená",J509,0)</f>
        <v>0</v>
      </c>
      <c r="BH509" s="187">
        <f>IF(N509="sníž. přenesená",J509,0)</f>
        <v>0</v>
      </c>
      <c r="BI509" s="187">
        <f>IF(N509="nulová",J509,0)</f>
        <v>0</v>
      </c>
      <c r="BJ509" s="16" t="s">
        <v>83</v>
      </c>
      <c r="BK509" s="187">
        <f>ROUND(I509*H509,2)</f>
        <v>0</v>
      </c>
      <c r="BL509" s="16" t="s">
        <v>94</v>
      </c>
      <c r="BM509" s="186" t="s">
        <v>933</v>
      </c>
    </row>
    <row r="510" s="13" customFormat="1">
      <c r="A510" s="13"/>
      <c r="B510" s="195"/>
      <c r="C510" s="13"/>
      <c r="D510" s="196" t="s">
        <v>201</v>
      </c>
      <c r="E510" s="13"/>
      <c r="F510" s="198" t="s">
        <v>934</v>
      </c>
      <c r="G510" s="13"/>
      <c r="H510" s="199">
        <v>67.661000000000001</v>
      </c>
      <c r="I510" s="200"/>
      <c r="J510" s="13"/>
      <c r="K510" s="13"/>
      <c r="L510" s="195"/>
      <c r="M510" s="201"/>
      <c r="N510" s="202"/>
      <c r="O510" s="202"/>
      <c r="P510" s="202"/>
      <c r="Q510" s="202"/>
      <c r="R510" s="202"/>
      <c r="S510" s="202"/>
      <c r="T510" s="20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7" t="s">
        <v>201</v>
      </c>
      <c r="AU510" s="197" t="s">
        <v>85</v>
      </c>
      <c r="AV510" s="13" t="s">
        <v>85</v>
      </c>
      <c r="AW510" s="13" t="s">
        <v>3</v>
      </c>
      <c r="AX510" s="13" t="s">
        <v>83</v>
      </c>
      <c r="AY510" s="197" t="s">
        <v>153</v>
      </c>
    </row>
    <row r="511" s="2" customFormat="1" ht="24.15" customHeight="1">
      <c r="A511" s="35"/>
      <c r="B511" s="174"/>
      <c r="C511" s="204" t="s">
        <v>935</v>
      </c>
      <c r="D511" s="204" t="s">
        <v>420</v>
      </c>
      <c r="E511" s="205" t="s">
        <v>936</v>
      </c>
      <c r="F511" s="206" t="s">
        <v>937</v>
      </c>
      <c r="G511" s="207" t="s">
        <v>208</v>
      </c>
      <c r="H511" s="208">
        <v>282.25299999999999</v>
      </c>
      <c r="I511" s="209"/>
      <c r="J511" s="210">
        <f>ROUND(I511*H511,2)</f>
        <v>0</v>
      </c>
      <c r="K511" s="206" t="s">
        <v>173</v>
      </c>
      <c r="L511" s="211"/>
      <c r="M511" s="212" t="s">
        <v>1</v>
      </c>
      <c r="N511" s="213" t="s">
        <v>41</v>
      </c>
      <c r="O511" s="74"/>
      <c r="P511" s="184">
        <f>O511*H511</f>
        <v>0</v>
      </c>
      <c r="Q511" s="184">
        <v>0.0050000000000000001</v>
      </c>
      <c r="R511" s="184">
        <f>Q511*H511</f>
        <v>1.411265</v>
      </c>
      <c r="S511" s="184">
        <v>0</v>
      </c>
      <c r="T511" s="185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86" t="s">
        <v>347</v>
      </c>
      <c r="AT511" s="186" t="s">
        <v>420</v>
      </c>
      <c r="AU511" s="186" t="s">
        <v>85</v>
      </c>
      <c r="AY511" s="16" t="s">
        <v>153</v>
      </c>
      <c r="BE511" s="187">
        <f>IF(N511="základní",J511,0)</f>
        <v>0</v>
      </c>
      <c r="BF511" s="187">
        <f>IF(N511="snížená",J511,0)</f>
        <v>0</v>
      </c>
      <c r="BG511" s="187">
        <f>IF(N511="zákl. přenesená",J511,0)</f>
        <v>0</v>
      </c>
      <c r="BH511" s="187">
        <f>IF(N511="sníž. přenesená",J511,0)</f>
        <v>0</v>
      </c>
      <c r="BI511" s="187">
        <f>IF(N511="nulová",J511,0)</f>
        <v>0</v>
      </c>
      <c r="BJ511" s="16" t="s">
        <v>83</v>
      </c>
      <c r="BK511" s="187">
        <f>ROUND(I511*H511,2)</f>
        <v>0</v>
      </c>
      <c r="BL511" s="16" t="s">
        <v>94</v>
      </c>
      <c r="BM511" s="186" t="s">
        <v>938</v>
      </c>
    </row>
    <row r="512" s="13" customFormat="1">
      <c r="A512" s="13"/>
      <c r="B512" s="195"/>
      <c r="C512" s="13"/>
      <c r="D512" s="196" t="s">
        <v>201</v>
      </c>
      <c r="E512" s="197" t="s">
        <v>1</v>
      </c>
      <c r="F512" s="198" t="s">
        <v>924</v>
      </c>
      <c r="G512" s="13"/>
      <c r="H512" s="199">
        <v>327.16199999999998</v>
      </c>
      <c r="I512" s="200"/>
      <c r="J512" s="13"/>
      <c r="K512" s="13"/>
      <c r="L512" s="195"/>
      <c r="M512" s="201"/>
      <c r="N512" s="202"/>
      <c r="O512" s="202"/>
      <c r="P512" s="202"/>
      <c r="Q512" s="202"/>
      <c r="R512" s="202"/>
      <c r="S512" s="202"/>
      <c r="T512" s="20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7" t="s">
        <v>201</v>
      </c>
      <c r="AU512" s="197" t="s">
        <v>85</v>
      </c>
      <c r="AV512" s="13" t="s">
        <v>85</v>
      </c>
      <c r="AW512" s="13" t="s">
        <v>32</v>
      </c>
      <c r="AX512" s="13" t="s">
        <v>76</v>
      </c>
      <c r="AY512" s="197" t="s">
        <v>153</v>
      </c>
    </row>
    <row r="513" s="13" customFormat="1">
      <c r="A513" s="13"/>
      <c r="B513" s="195"/>
      <c r="C513" s="13"/>
      <c r="D513" s="196" t="s">
        <v>201</v>
      </c>
      <c r="E513" s="197" t="s">
        <v>1</v>
      </c>
      <c r="F513" s="198" t="s">
        <v>925</v>
      </c>
      <c r="G513" s="13"/>
      <c r="H513" s="199">
        <v>-25.75</v>
      </c>
      <c r="I513" s="200"/>
      <c r="J513" s="13"/>
      <c r="K513" s="13"/>
      <c r="L513" s="195"/>
      <c r="M513" s="201"/>
      <c r="N513" s="202"/>
      <c r="O513" s="202"/>
      <c r="P513" s="202"/>
      <c r="Q513" s="202"/>
      <c r="R513" s="202"/>
      <c r="S513" s="202"/>
      <c r="T513" s="20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97" t="s">
        <v>201</v>
      </c>
      <c r="AU513" s="197" t="s">
        <v>85</v>
      </c>
      <c r="AV513" s="13" t="s">
        <v>85</v>
      </c>
      <c r="AW513" s="13" t="s">
        <v>32</v>
      </c>
      <c r="AX513" s="13" t="s">
        <v>76</v>
      </c>
      <c r="AY513" s="197" t="s">
        <v>153</v>
      </c>
    </row>
    <row r="514" s="13" customFormat="1">
      <c r="A514" s="13"/>
      <c r="B514" s="195"/>
      <c r="C514" s="13"/>
      <c r="D514" s="196" t="s">
        <v>201</v>
      </c>
      <c r="E514" s="197" t="s">
        <v>1</v>
      </c>
      <c r="F514" s="198" t="s">
        <v>926</v>
      </c>
      <c r="G514" s="13"/>
      <c r="H514" s="199">
        <v>-15</v>
      </c>
      <c r="I514" s="200"/>
      <c r="J514" s="13"/>
      <c r="K514" s="13"/>
      <c r="L514" s="195"/>
      <c r="M514" s="201"/>
      <c r="N514" s="202"/>
      <c r="O514" s="202"/>
      <c r="P514" s="202"/>
      <c r="Q514" s="202"/>
      <c r="R514" s="202"/>
      <c r="S514" s="202"/>
      <c r="T514" s="20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7" t="s">
        <v>201</v>
      </c>
      <c r="AU514" s="197" t="s">
        <v>85</v>
      </c>
      <c r="AV514" s="13" t="s">
        <v>85</v>
      </c>
      <c r="AW514" s="13" t="s">
        <v>32</v>
      </c>
      <c r="AX514" s="13" t="s">
        <v>76</v>
      </c>
      <c r="AY514" s="197" t="s">
        <v>153</v>
      </c>
    </row>
    <row r="515" s="13" customFormat="1">
      <c r="A515" s="13"/>
      <c r="B515" s="195"/>
      <c r="C515" s="13"/>
      <c r="D515" s="196" t="s">
        <v>201</v>
      </c>
      <c r="E515" s="197" t="s">
        <v>1</v>
      </c>
      <c r="F515" s="198" t="s">
        <v>927</v>
      </c>
      <c r="G515" s="13"/>
      <c r="H515" s="199">
        <v>-10.5</v>
      </c>
      <c r="I515" s="200"/>
      <c r="J515" s="13"/>
      <c r="K515" s="13"/>
      <c r="L515" s="195"/>
      <c r="M515" s="201"/>
      <c r="N515" s="202"/>
      <c r="O515" s="202"/>
      <c r="P515" s="202"/>
      <c r="Q515" s="202"/>
      <c r="R515" s="202"/>
      <c r="S515" s="202"/>
      <c r="T515" s="20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97" t="s">
        <v>201</v>
      </c>
      <c r="AU515" s="197" t="s">
        <v>85</v>
      </c>
      <c r="AV515" s="13" t="s">
        <v>85</v>
      </c>
      <c r="AW515" s="13" t="s">
        <v>32</v>
      </c>
      <c r="AX515" s="13" t="s">
        <v>76</v>
      </c>
      <c r="AY515" s="197" t="s">
        <v>153</v>
      </c>
    </row>
    <row r="516" s="13" customFormat="1">
      <c r="A516" s="13"/>
      <c r="B516" s="195"/>
      <c r="C516" s="13"/>
      <c r="D516" s="196" t="s">
        <v>201</v>
      </c>
      <c r="E516" s="197" t="s">
        <v>1</v>
      </c>
      <c r="F516" s="198" t="s">
        <v>928</v>
      </c>
      <c r="G516" s="13"/>
      <c r="H516" s="199">
        <v>-1.8</v>
      </c>
      <c r="I516" s="200"/>
      <c r="J516" s="13"/>
      <c r="K516" s="13"/>
      <c r="L516" s="195"/>
      <c r="M516" s="201"/>
      <c r="N516" s="202"/>
      <c r="O516" s="202"/>
      <c r="P516" s="202"/>
      <c r="Q516" s="202"/>
      <c r="R516" s="202"/>
      <c r="S516" s="202"/>
      <c r="T516" s="20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7" t="s">
        <v>201</v>
      </c>
      <c r="AU516" s="197" t="s">
        <v>85</v>
      </c>
      <c r="AV516" s="13" t="s">
        <v>85</v>
      </c>
      <c r="AW516" s="13" t="s">
        <v>32</v>
      </c>
      <c r="AX516" s="13" t="s">
        <v>76</v>
      </c>
      <c r="AY516" s="197" t="s">
        <v>153</v>
      </c>
    </row>
    <row r="517" s="13" customFormat="1">
      <c r="A517" s="13"/>
      <c r="B517" s="195"/>
      <c r="C517" s="13"/>
      <c r="D517" s="196" t="s">
        <v>201</v>
      </c>
      <c r="E517" s="197" t="s">
        <v>1</v>
      </c>
      <c r="F517" s="198" t="s">
        <v>929</v>
      </c>
      <c r="G517" s="13"/>
      <c r="H517" s="199">
        <v>-5.2999999999999998</v>
      </c>
      <c r="I517" s="200"/>
      <c r="J517" s="13"/>
      <c r="K517" s="13"/>
      <c r="L517" s="195"/>
      <c r="M517" s="201"/>
      <c r="N517" s="202"/>
      <c r="O517" s="202"/>
      <c r="P517" s="202"/>
      <c r="Q517" s="202"/>
      <c r="R517" s="202"/>
      <c r="S517" s="202"/>
      <c r="T517" s="20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7" t="s">
        <v>201</v>
      </c>
      <c r="AU517" s="197" t="s">
        <v>85</v>
      </c>
      <c r="AV517" s="13" t="s">
        <v>85</v>
      </c>
      <c r="AW517" s="13" t="s">
        <v>32</v>
      </c>
      <c r="AX517" s="13" t="s">
        <v>76</v>
      </c>
      <c r="AY517" s="197" t="s">
        <v>153</v>
      </c>
    </row>
    <row r="518" s="13" customFormat="1">
      <c r="A518" s="13"/>
      <c r="B518" s="195"/>
      <c r="C518" s="13"/>
      <c r="D518" s="196" t="s">
        <v>201</v>
      </c>
      <c r="E518" s="13"/>
      <c r="F518" s="198" t="s">
        <v>939</v>
      </c>
      <c r="G518" s="13"/>
      <c r="H518" s="199">
        <v>282.25299999999999</v>
      </c>
      <c r="I518" s="200"/>
      <c r="J518" s="13"/>
      <c r="K518" s="13"/>
      <c r="L518" s="195"/>
      <c r="M518" s="201"/>
      <c r="N518" s="202"/>
      <c r="O518" s="202"/>
      <c r="P518" s="202"/>
      <c r="Q518" s="202"/>
      <c r="R518" s="202"/>
      <c r="S518" s="202"/>
      <c r="T518" s="20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7" t="s">
        <v>201</v>
      </c>
      <c r="AU518" s="197" t="s">
        <v>85</v>
      </c>
      <c r="AV518" s="13" t="s">
        <v>85</v>
      </c>
      <c r="AW518" s="13" t="s">
        <v>3</v>
      </c>
      <c r="AX518" s="13" t="s">
        <v>83</v>
      </c>
      <c r="AY518" s="197" t="s">
        <v>153</v>
      </c>
    </row>
    <row r="519" s="2" customFormat="1" ht="24.15" customHeight="1">
      <c r="A519" s="35"/>
      <c r="B519" s="174"/>
      <c r="C519" s="175" t="s">
        <v>940</v>
      </c>
      <c r="D519" s="175" t="s">
        <v>154</v>
      </c>
      <c r="E519" s="176" t="s">
        <v>941</v>
      </c>
      <c r="F519" s="177" t="s">
        <v>942</v>
      </c>
      <c r="G519" s="178" t="s">
        <v>208</v>
      </c>
      <c r="H519" s="179">
        <v>160.727</v>
      </c>
      <c r="I519" s="180"/>
      <c r="J519" s="181">
        <f>ROUND(I519*H519,2)</f>
        <v>0</v>
      </c>
      <c r="K519" s="177" t="s">
        <v>173</v>
      </c>
      <c r="L519" s="36"/>
      <c r="M519" s="182" t="s">
        <v>1</v>
      </c>
      <c r="N519" s="183" t="s">
        <v>41</v>
      </c>
      <c r="O519" s="74"/>
      <c r="P519" s="184">
        <f>O519*H519</f>
        <v>0</v>
      </c>
      <c r="Q519" s="184">
        <v>0</v>
      </c>
      <c r="R519" s="184">
        <f>Q519*H519</f>
        <v>0</v>
      </c>
      <c r="S519" s="184">
        <v>0</v>
      </c>
      <c r="T519" s="185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186" t="s">
        <v>94</v>
      </c>
      <c r="AT519" s="186" t="s">
        <v>154</v>
      </c>
      <c r="AU519" s="186" t="s">
        <v>85</v>
      </c>
      <c r="AY519" s="16" t="s">
        <v>153</v>
      </c>
      <c r="BE519" s="187">
        <f>IF(N519="základní",J519,0)</f>
        <v>0</v>
      </c>
      <c r="BF519" s="187">
        <f>IF(N519="snížená",J519,0)</f>
        <v>0</v>
      </c>
      <c r="BG519" s="187">
        <f>IF(N519="zákl. přenesená",J519,0)</f>
        <v>0</v>
      </c>
      <c r="BH519" s="187">
        <f>IF(N519="sníž. přenesená",J519,0)</f>
        <v>0</v>
      </c>
      <c r="BI519" s="187">
        <f>IF(N519="nulová",J519,0)</f>
        <v>0</v>
      </c>
      <c r="BJ519" s="16" t="s">
        <v>83</v>
      </c>
      <c r="BK519" s="187">
        <f>ROUND(I519*H519,2)</f>
        <v>0</v>
      </c>
      <c r="BL519" s="16" t="s">
        <v>94</v>
      </c>
      <c r="BM519" s="186" t="s">
        <v>943</v>
      </c>
    </row>
    <row r="520" s="2" customFormat="1" ht="16.5" customHeight="1">
      <c r="A520" s="35"/>
      <c r="B520" s="174"/>
      <c r="C520" s="204" t="s">
        <v>944</v>
      </c>
      <c r="D520" s="204" t="s">
        <v>420</v>
      </c>
      <c r="E520" s="205" t="s">
        <v>945</v>
      </c>
      <c r="F520" s="206" t="s">
        <v>946</v>
      </c>
      <c r="G520" s="207" t="s">
        <v>208</v>
      </c>
      <c r="H520" s="208">
        <v>176.80000000000001</v>
      </c>
      <c r="I520" s="209"/>
      <c r="J520" s="210">
        <f>ROUND(I520*H520,2)</f>
        <v>0</v>
      </c>
      <c r="K520" s="206" t="s">
        <v>173</v>
      </c>
      <c r="L520" s="211"/>
      <c r="M520" s="212" t="s">
        <v>1</v>
      </c>
      <c r="N520" s="213" t="s">
        <v>41</v>
      </c>
      <c r="O520" s="74"/>
      <c r="P520" s="184">
        <f>O520*H520</f>
        <v>0</v>
      </c>
      <c r="Q520" s="184">
        <v>0.00040000000000000002</v>
      </c>
      <c r="R520" s="184">
        <f>Q520*H520</f>
        <v>0.070720000000000005</v>
      </c>
      <c r="S520" s="184">
        <v>0</v>
      </c>
      <c r="T520" s="185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86" t="s">
        <v>347</v>
      </c>
      <c r="AT520" s="186" t="s">
        <v>420</v>
      </c>
      <c r="AU520" s="186" t="s">
        <v>85</v>
      </c>
      <c r="AY520" s="16" t="s">
        <v>153</v>
      </c>
      <c r="BE520" s="187">
        <f>IF(N520="základní",J520,0)</f>
        <v>0</v>
      </c>
      <c r="BF520" s="187">
        <f>IF(N520="snížená",J520,0)</f>
        <v>0</v>
      </c>
      <c r="BG520" s="187">
        <f>IF(N520="zákl. přenesená",J520,0)</f>
        <v>0</v>
      </c>
      <c r="BH520" s="187">
        <f>IF(N520="sníž. přenesená",J520,0)</f>
        <v>0</v>
      </c>
      <c r="BI520" s="187">
        <f>IF(N520="nulová",J520,0)</f>
        <v>0</v>
      </c>
      <c r="BJ520" s="16" t="s">
        <v>83</v>
      </c>
      <c r="BK520" s="187">
        <f>ROUND(I520*H520,2)</f>
        <v>0</v>
      </c>
      <c r="BL520" s="16" t="s">
        <v>94</v>
      </c>
      <c r="BM520" s="186" t="s">
        <v>947</v>
      </c>
    </row>
    <row r="521" s="13" customFormat="1">
      <c r="A521" s="13"/>
      <c r="B521" s="195"/>
      <c r="C521" s="13"/>
      <c r="D521" s="196" t="s">
        <v>201</v>
      </c>
      <c r="E521" s="13"/>
      <c r="F521" s="198" t="s">
        <v>948</v>
      </c>
      <c r="G521" s="13"/>
      <c r="H521" s="199">
        <v>176.80000000000001</v>
      </c>
      <c r="I521" s="200"/>
      <c r="J521" s="13"/>
      <c r="K521" s="13"/>
      <c r="L521" s="195"/>
      <c r="M521" s="201"/>
      <c r="N521" s="202"/>
      <c r="O521" s="202"/>
      <c r="P521" s="202"/>
      <c r="Q521" s="202"/>
      <c r="R521" s="202"/>
      <c r="S521" s="202"/>
      <c r="T521" s="20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7" t="s">
        <v>201</v>
      </c>
      <c r="AU521" s="197" t="s">
        <v>85</v>
      </c>
      <c r="AV521" s="13" t="s">
        <v>85</v>
      </c>
      <c r="AW521" s="13" t="s">
        <v>3</v>
      </c>
      <c r="AX521" s="13" t="s">
        <v>83</v>
      </c>
      <c r="AY521" s="197" t="s">
        <v>153</v>
      </c>
    </row>
    <row r="522" s="2" customFormat="1" ht="24.15" customHeight="1">
      <c r="A522" s="35"/>
      <c r="B522" s="174"/>
      <c r="C522" s="175" t="s">
        <v>949</v>
      </c>
      <c r="D522" s="175" t="s">
        <v>154</v>
      </c>
      <c r="E522" s="176" t="s">
        <v>950</v>
      </c>
      <c r="F522" s="177" t="s">
        <v>951</v>
      </c>
      <c r="G522" s="178" t="s">
        <v>831</v>
      </c>
      <c r="H522" s="214"/>
      <c r="I522" s="180"/>
      <c r="J522" s="181">
        <f>ROUND(I522*H522,2)</f>
        <v>0</v>
      </c>
      <c r="K522" s="177" t="s">
        <v>173</v>
      </c>
      <c r="L522" s="36"/>
      <c r="M522" s="182" t="s">
        <v>1</v>
      </c>
      <c r="N522" s="183" t="s">
        <v>41</v>
      </c>
      <c r="O522" s="74"/>
      <c r="P522" s="184">
        <f>O522*H522</f>
        <v>0</v>
      </c>
      <c r="Q522" s="184">
        <v>0</v>
      </c>
      <c r="R522" s="184">
        <f>Q522*H522</f>
        <v>0</v>
      </c>
      <c r="S522" s="184">
        <v>0</v>
      </c>
      <c r="T522" s="185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86" t="s">
        <v>94</v>
      </c>
      <c r="AT522" s="186" t="s">
        <v>154</v>
      </c>
      <c r="AU522" s="186" t="s">
        <v>85</v>
      </c>
      <c r="AY522" s="16" t="s">
        <v>153</v>
      </c>
      <c r="BE522" s="187">
        <f>IF(N522="základní",J522,0)</f>
        <v>0</v>
      </c>
      <c r="BF522" s="187">
        <f>IF(N522="snížená",J522,0)</f>
        <v>0</v>
      </c>
      <c r="BG522" s="187">
        <f>IF(N522="zákl. přenesená",J522,0)</f>
        <v>0</v>
      </c>
      <c r="BH522" s="187">
        <f>IF(N522="sníž. přenesená",J522,0)</f>
        <v>0</v>
      </c>
      <c r="BI522" s="187">
        <f>IF(N522="nulová",J522,0)</f>
        <v>0</v>
      </c>
      <c r="BJ522" s="16" t="s">
        <v>83</v>
      </c>
      <c r="BK522" s="187">
        <f>ROUND(I522*H522,2)</f>
        <v>0</v>
      </c>
      <c r="BL522" s="16" t="s">
        <v>94</v>
      </c>
      <c r="BM522" s="186" t="s">
        <v>952</v>
      </c>
    </row>
    <row r="523" s="12" customFormat="1" ht="22.8" customHeight="1">
      <c r="A523" s="12"/>
      <c r="B523" s="163"/>
      <c r="C523" s="12"/>
      <c r="D523" s="164" t="s">
        <v>75</v>
      </c>
      <c r="E523" s="188" t="s">
        <v>298</v>
      </c>
      <c r="F523" s="188" t="s">
        <v>299</v>
      </c>
      <c r="G523" s="12"/>
      <c r="H523" s="12"/>
      <c r="I523" s="166"/>
      <c r="J523" s="189">
        <f>BK523</f>
        <v>0</v>
      </c>
      <c r="K523" s="12"/>
      <c r="L523" s="163"/>
      <c r="M523" s="168"/>
      <c r="N523" s="169"/>
      <c r="O523" s="169"/>
      <c r="P523" s="170">
        <f>SUM(P524:P528)</f>
        <v>0</v>
      </c>
      <c r="Q523" s="169"/>
      <c r="R523" s="170">
        <f>SUM(R524:R528)</f>
        <v>6.5974462000000003</v>
      </c>
      <c r="S523" s="169"/>
      <c r="T523" s="171">
        <f>SUM(T524:T528)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164" t="s">
        <v>85</v>
      </c>
      <c r="AT523" s="172" t="s">
        <v>75</v>
      </c>
      <c r="AU523" s="172" t="s">
        <v>83</v>
      </c>
      <c r="AY523" s="164" t="s">
        <v>153</v>
      </c>
      <c r="BK523" s="173">
        <f>SUM(BK524:BK528)</f>
        <v>0</v>
      </c>
    </row>
    <row r="524" s="2" customFormat="1" ht="33" customHeight="1">
      <c r="A524" s="35"/>
      <c r="B524" s="174"/>
      <c r="C524" s="175" t="s">
        <v>953</v>
      </c>
      <c r="D524" s="175" t="s">
        <v>154</v>
      </c>
      <c r="E524" s="176" t="s">
        <v>954</v>
      </c>
      <c r="F524" s="177" t="s">
        <v>955</v>
      </c>
      <c r="G524" s="178" t="s">
        <v>208</v>
      </c>
      <c r="H524" s="179">
        <v>296.74400000000003</v>
      </c>
      <c r="I524" s="180"/>
      <c r="J524" s="181">
        <f>ROUND(I524*H524,2)</f>
        <v>0</v>
      </c>
      <c r="K524" s="177" t="s">
        <v>173</v>
      </c>
      <c r="L524" s="36"/>
      <c r="M524" s="182" t="s">
        <v>1</v>
      </c>
      <c r="N524" s="183" t="s">
        <v>41</v>
      </c>
      <c r="O524" s="74"/>
      <c r="P524" s="184">
        <f>O524*H524</f>
        <v>0</v>
      </c>
      <c r="Q524" s="184">
        <v>0.0161</v>
      </c>
      <c r="R524" s="184">
        <f>Q524*H524</f>
        <v>4.7775784000000003</v>
      </c>
      <c r="S524" s="184">
        <v>0</v>
      </c>
      <c r="T524" s="185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186" t="s">
        <v>94</v>
      </c>
      <c r="AT524" s="186" t="s">
        <v>154</v>
      </c>
      <c r="AU524" s="186" t="s">
        <v>85</v>
      </c>
      <c r="AY524" s="16" t="s">
        <v>153</v>
      </c>
      <c r="BE524" s="187">
        <f>IF(N524="základní",J524,0)</f>
        <v>0</v>
      </c>
      <c r="BF524" s="187">
        <f>IF(N524="snížená",J524,0)</f>
        <v>0</v>
      </c>
      <c r="BG524" s="187">
        <f>IF(N524="zákl. přenesená",J524,0)</f>
        <v>0</v>
      </c>
      <c r="BH524" s="187">
        <f>IF(N524="sníž. přenesená",J524,0)</f>
        <v>0</v>
      </c>
      <c r="BI524" s="187">
        <f>IF(N524="nulová",J524,0)</f>
        <v>0</v>
      </c>
      <c r="BJ524" s="16" t="s">
        <v>83</v>
      </c>
      <c r="BK524" s="187">
        <f>ROUND(I524*H524,2)</f>
        <v>0</v>
      </c>
      <c r="BL524" s="16" t="s">
        <v>94</v>
      </c>
      <c r="BM524" s="186" t="s">
        <v>956</v>
      </c>
    </row>
    <row r="525" s="13" customFormat="1">
      <c r="A525" s="13"/>
      <c r="B525" s="195"/>
      <c r="C525" s="13"/>
      <c r="D525" s="196" t="s">
        <v>201</v>
      </c>
      <c r="E525" s="197" t="s">
        <v>1</v>
      </c>
      <c r="F525" s="198" t="s">
        <v>837</v>
      </c>
      <c r="G525" s="13"/>
      <c r="H525" s="199">
        <v>296.74400000000003</v>
      </c>
      <c r="I525" s="200"/>
      <c r="J525" s="13"/>
      <c r="K525" s="13"/>
      <c r="L525" s="195"/>
      <c r="M525" s="201"/>
      <c r="N525" s="202"/>
      <c r="O525" s="202"/>
      <c r="P525" s="202"/>
      <c r="Q525" s="202"/>
      <c r="R525" s="202"/>
      <c r="S525" s="202"/>
      <c r="T525" s="20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97" t="s">
        <v>201</v>
      </c>
      <c r="AU525" s="197" t="s">
        <v>85</v>
      </c>
      <c r="AV525" s="13" t="s">
        <v>85</v>
      </c>
      <c r="AW525" s="13" t="s">
        <v>32</v>
      </c>
      <c r="AX525" s="13" t="s">
        <v>83</v>
      </c>
      <c r="AY525" s="197" t="s">
        <v>153</v>
      </c>
    </row>
    <row r="526" s="2" customFormat="1" ht="24.15" customHeight="1">
      <c r="A526" s="35"/>
      <c r="B526" s="174"/>
      <c r="C526" s="175" t="s">
        <v>957</v>
      </c>
      <c r="D526" s="175" t="s">
        <v>154</v>
      </c>
      <c r="E526" s="176" t="s">
        <v>958</v>
      </c>
      <c r="F526" s="177" t="s">
        <v>959</v>
      </c>
      <c r="G526" s="178" t="s">
        <v>208</v>
      </c>
      <c r="H526" s="179">
        <v>131.02000000000001</v>
      </c>
      <c r="I526" s="180"/>
      <c r="J526" s="181">
        <f>ROUND(I526*H526,2)</f>
        <v>0</v>
      </c>
      <c r="K526" s="177" t="s">
        <v>173</v>
      </c>
      <c r="L526" s="36"/>
      <c r="M526" s="182" t="s">
        <v>1</v>
      </c>
      <c r="N526" s="183" t="s">
        <v>41</v>
      </c>
      <c r="O526" s="74"/>
      <c r="P526" s="184">
        <f>O526*H526</f>
        <v>0</v>
      </c>
      <c r="Q526" s="184">
        <v>0.01389</v>
      </c>
      <c r="R526" s="184">
        <f>Q526*H526</f>
        <v>1.8198678000000002</v>
      </c>
      <c r="S526" s="184">
        <v>0</v>
      </c>
      <c r="T526" s="185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186" t="s">
        <v>94</v>
      </c>
      <c r="AT526" s="186" t="s">
        <v>154</v>
      </c>
      <c r="AU526" s="186" t="s">
        <v>85</v>
      </c>
      <c r="AY526" s="16" t="s">
        <v>153</v>
      </c>
      <c r="BE526" s="187">
        <f>IF(N526="základní",J526,0)</f>
        <v>0</v>
      </c>
      <c r="BF526" s="187">
        <f>IF(N526="snížená",J526,0)</f>
        <v>0</v>
      </c>
      <c r="BG526" s="187">
        <f>IF(N526="zákl. přenesená",J526,0)</f>
        <v>0</v>
      </c>
      <c r="BH526" s="187">
        <f>IF(N526="sníž. přenesená",J526,0)</f>
        <v>0</v>
      </c>
      <c r="BI526" s="187">
        <f>IF(N526="nulová",J526,0)</f>
        <v>0</v>
      </c>
      <c r="BJ526" s="16" t="s">
        <v>83</v>
      </c>
      <c r="BK526" s="187">
        <f>ROUND(I526*H526,2)</f>
        <v>0</v>
      </c>
      <c r="BL526" s="16" t="s">
        <v>94</v>
      </c>
      <c r="BM526" s="186" t="s">
        <v>960</v>
      </c>
    </row>
    <row r="527" s="13" customFormat="1">
      <c r="A527" s="13"/>
      <c r="B527" s="195"/>
      <c r="C527" s="13"/>
      <c r="D527" s="196" t="s">
        <v>201</v>
      </c>
      <c r="E527" s="197" t="s">
        <v>1</v>
      </c>
      <c r="F527" s="198" t="s">
        <v>961</v>
      </c>
      <c r="G527" s="13"/>
      <c r="H527" s="199">
        <v>131.02000000000001</v>
      </c>
      <c r="I527" s="200"/>
      <c r="J527" s="13"/>
      <c r="K527" s="13"/>
      <c r="L527" s="195"/>
      <c r="M527" s="201"/>
      <c r="N527" s="202"/>
      <c r="O527" s="202"/>
      <c r="P527" s="202"/>
      <c r="Q527" s="202"/>
      <c r="R527" s="202"/>
      <c r="S527" s="202"/>
      <c r="T527" s="20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7" t="s">
        <v>201</v>
      </c>
      <c r="AU527" s="197" t="s">
        <v>85</v>
      </c>
      <c r="AV527" s="13" t="s">
        <v>85</v>
      </c>
      <c r="AW527" s="13" t="s">
        <v>32</v>
      </c>
      <c r="AX527" s="13" t="s">
        <v>83</v>
      </c>
      <c r="AY527" s="197" t="s">
        <v>153</v>
      </c>
    </row>
    <row r="528" s="2" customFormat="1" ht="24.15" customHeight="1">
      <c r="A528" s="35"/>
      <c r="B528" s="174"/>
      <c r="C528" s="175" t="s">
        <v>962</v>
      </c>
      <c r="D528" s="175" t="s">
        <v>154</v>
      </c>
      <c r="E528" s="176" t="s">
        <v>963</v>
      </c>
      <c r="F528" s="177" t="s">
        <v>964</v>
      </c>
      <c r="G528" s="178" t="s">
        <v>831</v>
      </c>
      <c r="H528" s="214"/>
      <c r="I528" s="180"/>
      <c r="J528" s="181">
        <f>ROUND(I528*H528,2)</f>
        <v>0</v>
      </c>
      <c r="K528" s="177" t="s">
        <v>173</v>
      </c>
      <c r="L528" s="36"/>
      <c r="M528" s="182" t="s">
        <v>1</v>
      </c>
      <c r="N528" s="183" t="s">
        <v>41</v>
      </c>
      <c r="O528" s="74"/>
      <c r="P528" s="184">
        <f>O528*H528</f>
        <v>0</v>
      </c>
      <c r="Q528" s="184">
        <v>0</v>
      </c>
      <c r="R528" s="184">
        <f>Q528*H528</f>
        <v>0</v>
      </c>
      <c r="S528" s="184">
        <v>0</v>
      </c>
      <c r="T528" s="185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186" t="s">
        <v>94</v>
      </c>
      <c r="AT528" s="186" t="s">
        <v>154</v>
      </c>
      <c r="AU528" s="186" t="s">
        <v>85</v>
      </c>
      <c r="AY528" s="16" t="s">
        <v>153</v>
      </c>
      <c r="BE528" s="187">
        <f>IF(N528="základní",J528,0)</f>
        <v>0</v>
      </c>
      <c r="BF528" s="187">
        <f>IF(N528="snížená",J528,0)</f>
        <v>0</v>
      </c>
      <c r="BG528" s="187">
        <f>IF(N528="zákl. přenesená",J528,0)</f>
        <v>0</v>
      </c>
      <c r="BH528" s="187">
        <f>IF(N528="sníž. přenesená",J528,0)</f>
        <v>0</v>
      </c>
      <c r="BI528" s="187">
        <f>IF(N528="nulová",J528,0)</f>
        <v>0</v>
      </c>
      <c r="BJ528" s="16" t="s">
        <v>83</v>
      </c>
      <c r="BK528" s="187">
        <f>ROUND(I528*H528,2)</f>
        <v>0</v>
      </c>
      <c r="BL528" s="16" t="s">
        <v>94</v>
      </c>
      <c r="BM528" s="186" t="s">
        <v>965</v>
      </c>
    </row>
    <row r="529" s="12" customFormat="1" ht="22.8" customHeight="1">
      <c r="A529" s="12"/>
      <c r="B529" s="163"/>
      <c r="C529" s="12"/>
      <c r="D529" s="164" t="s">
        <v>75</v>
      </c>
      <c r="E529" s="188" t="s">
        <v>311</v>
      </c>
      <c r="F529" s="188" t="s">
        <v>312</v>
      </c>
      <c r="G529" s="12"/>
      <c r="H529" s="12"/>
      <c r="I529" s="166"/>
      <c r="J529" s="189">
        <f>BK529</f>
        <v>0</v>
      </c>
      <c r="K529" s="12"/>
      <c r="L529" s="163"/>
      <c r="M529" s="168"/>
      <c r="N529" s="169"/>
      <c r="O529" s="169"/>
      <c r="P529" s="170">
        <f>SUM(P530:P541)</f>
        <v>0</v>
      </c>
      <c r="Q529" s="169"/>
      <c r="R529" s="170">
        <f>SUM(R530:R541)</f>
        <v>2.16881944</v>
      </c>
      <c r="S529" s="169"/>
      <c r="T529" s="171">
        <f>SUM(T530:T541)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164" t="s">
        <v>85</v>
      </c>
      <c r="AT529" s="172" t="s">
        <v>75</v>
      </c>
      <c r="AU529" s="172" t="s">
        <v>83</v>
      </c>
      <c r="AY529" s="164" t="s">
        <v>153</v>
      </c>
      <c r="BK529" s="173">
        <f>SUM(BK530:BK541)</f>
        <v>0</v>
      </c>
    </row>
    <row r="530" s="2" customFormat="1" ht="16.5" customHeight="1">
      <c r="A530" s="35"/>
      <c r="B530" s="174"/>
      <c r="C530" s="175" t="s">
        <v>966</v>
      </c>
      <c r="D530" s="175" t="s">
        <v>154</v>
      </c>
      <c r="E530" s="176" t="s">
        <v>967</v>
      </c>
      <c r="F530" s="177" t="s">
        <v>968</v>
      </c>
      <c r="G530" s="178" t="s">
        <v>208</v>
      </c>
      <c r="H530" s="179">
        <v>296.74400000000003</v>
      </c>
      <c r="I530" s="180"/>
      <c r="J530" s="181">
        <f>ROUND(I530*H530,2)</f>
        <v>0</v>
      </c>
      <c r="K530" s="177" t="s">
        <v>1</v>
      </c>
      <c r="L530" s="36"/>
      <c r="M530" s="182" t="s">
        <v>1</v>
      </c>
      <c r="N530" s="183" t="s">
        <v>41</v>
      </c>
      <c r="O530" s="74"/>
      <c r="P530" s="184">
        <f>O530*H530</f>
        <v>0</v>
      </c>
      <c r="Q530" s="184">
        <v>0</v>
      </c>
      <c r="R530" s="184">
        <f>Q530*H530</f>
        <v>0</v>
      </c>
      <c r="S530" s="184">
        <v>0</v>
      </c>
      <c r="T530" s="185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186" t="s">
        <v>94</v>
      </c>
      <c r="AT530" s="186" t="s">
        <v>154</v>
      </c>
      <c r="AU530" s="186" t="s">
        <v>85</v>
      </c>
      <c r="AY530" s="16" t="s">
        <v>153</v>
      </c>
      <c r="BE530" s="187">
        <f>IF(N530="základní",J530,0)</f>
        <v>0</v>
      </c>
      <c r="BF530" s="187">
        <f>IF(N530="snížená",J530,0)</f>
        <v>0</v>
      </c>
      <c r="BG530" s="187">
        <f>IF(N530="zákl. přenesená",J530,0)</f>
        <v>0</v>
      </c>
      <c r="BH530" s="187">
        <f>IF(N530="sníž. přenesená",J530,0)</f>
        <v>0</v>
      </c>
      <c r="BI530" s="187">
        <f>IF(N530="nulová",J530,0)</f>
        <v>0</v>
      </c>
      <c r="BJ530" s="16" t="s">
        <v>83</v>
      </c>
      <c r="BK530" s="187">
        <f>ROUND(I530*H530,2)</f>
        <v>0</v>
      </c>
      <c r="BL530" s="16" t="s">
        <v>94</v>
      </c>
      <c r="BM530" s="186" t="s">
        <v>969</v>
      </c>
    </row>
    <row r="531" s="13" customFormat="1">
      <c r="A531" s="13"/>
      <c r="B531" s="195"/>
      <c r="C531" s="13"/>
      <c r="D531" s="196" t="s">
        <v>201</v>
      </c>
      <c r="E531" s="197" t="s">
        <v>1</v>
      </c>
      <c r="F531" s="198" t="s">
        <v>970</v>
      </c>
      <c r="G531" s="13"/>
      <c r="H531" s="199">
        <v>296.74400000000003</v>
      </c>
      <c r="I531" s="200"/>
      <c r="J531" s="13"/>
      <c r="K531" s="13"/>
      <c r="L531" s="195"/>
      <c r="M531" s="201"/>
      <c r="N531" s="202"/>
      <c r="O531" s="202"/>
      <c r="P531" s="202"/>
      <c r="Q531" s="202"/>
      <c r="R531" s="202"/>
      <c r="S531" s="202"/>
      <c r="T531" s="20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7" t="s">
        <v>201</v>
      </c>
      <c r="AU531" s="197" t="s">
        <v>85</v>
      </c>
      <c r="AV531" s="13" t="s">
        <v>85</v>
      </c>
      <c r="AW531" s="13" t="s">
        <v>32</v>
      </c>
      <c r="AX531" s="13" t="s">
        <v>83</v>
      </c>
      <c r="AY531" s="197" t="s">
        <v>153</v>
      </c>
    </row>
    <row r="532" s="2" customFormat="1" ht="16.5" customHeight="1">
      <c r="A532" s="35"/>
      <c r="B532" s="174"/>
      <c r="C532" s="175" t="s">
        <v>971</v>
      </c>
      <c r="D532" s="175" t="s">
        <v>154</v>
      </c>
      <c r="E532" s="176" t="s">
        <v>972</v>
      </c>
      <c r="F532" s="177" t="s">
        <v>973</v>
      </c>
      <c r="G532" s="178" t="s">
        <v>322</v>
      </c>
      <c r="H532" s="179">
        <v>33.280000000000001</v>
      </c>
      <c r="I532" s="180"/>
      <c r="J532" s="181">
        <f>ROUND(I532*H532,2)</f>
        <v>0</v>
      </c>
      <c r="K532" s="177" t="s">
        <v>1</v>
      </c>
      <c r="L532" s="36"/>
      <c r="M532" s="182" t="s">
        <v>1</v>
      </c>
      <c r="N532" s="183" t="s">
        <v>41</v>
      </c>
      <c r="O532" s="74"/>
      <c r="P532" s="184">
        <f>O532*H532</f>
        <v>0</v>
      </c>
      <c r="Q532" s="184">
        <v>0</v>
      </c>
      <c r="R532" s="184">
        <f>Q532*H532</f>
        <v>0</v>
      </c>
      <c r="S532" s="184">
        <v>0</v>
      </c>
      <c r="T532" s="185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186" t="s">
        <v>94</v>
      </c>
      <c r="AT532" s="186" t="s">
        <v>154</v>
      </c>
      <c r="AU532" s="186" t="s">
        <v>85</v>
      </c>
      <c r="AY532" s="16" t="s">
        <v>153</v>
      </c>
      <c r="BE532" s="187">
        <f>IF(N532="základní",J532,0)</f>
        <v>0</v>
      </c>
      <c r="BF532" s="187">
        <f>IF(N532="snížená",J532,0)</f>
        <v>0</v>
      </c>
      <c r="BG532" s="187">
        <f>IF(N532="zákl. přenesená",J532,0)</f>
        <v>0</v>
      </c>
      <c r="BH532" s="187">
        <f>IF(N532="sníž. přenesená",J532,0)</f>
        <v>0</v>
      </c>
      <c r="BI532" s="187">
        <f>IF(N532="nulová",J532,0)</f>
        <v>0</v>
      </c>
      <c r="BJ532" s="16" t="s">
        <v>83</v>
      </c>
      <c r="BK532" s="187">
        <f>ROUND(I532*H532,2)</f>
        <v>0</v>
      </c>
      <c r="BL532" s="16" t="s">
        <v>94</v>
      </c>
      <c r="BM532" s="186" t="s">
        <v>974</v>
      </c>
    </row>
    <row r="533" s="2" customFormat="1" ht="24.15" customHeight="1">
      <c r="A533" s="35"/>
      <c r="B533" s="174"/>
      <c r="C533" s="175" t="s">
        <v>975</v>
      </c>
      <c r="D533" s="175" t="s">
        <v>154</v>
      </c>
      <c r="E533" s="176" t="s">
        <v>976</v>
      </c>
      <c r="F533" s="177" t="s">
        <v>977</v>
      </c>
      <c r="G533" s="178" t="s">
        <v>208</v>
      </c>
      <c r="H533" s="179">
        <v>153</v>
      </c>
      <c r="I533" s="180"/>
      <c r="J533" s="181">
        <f>ROUND(I533*H533,2)</f>
        <v>0</v>
      </c>
      <c r="K533" s="177" t="s">
        <v>173</v>
      </c>
      <c r="L533" s="36"/>
      <c r="M533" s="182" t="s">
        <v>1</v>
      </c>
      <c r="N533" s="183" t="s">
        <v>41</v>
      </c>
      <c r="O533" s="74"/>
      <c r="P533" s="184">
        <f>O533*H533</f>
        <v>0</v>
      </c>
      <c r="Q533" s="184">
        <v>0.012590000000000001</v>
      </c>
      <c r="R533" s="184">
        <f>Q533*H533</f>
        <v>1.9262700000000002</v>
      </c>
      <c r="S533" s="184">
        <v>0</v>
      </c>
      <c r="T533" s="185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186" t="s">
        <v>94</v>
      </c>
      <c r="AT533" s="186" t="s">
        <v>154</v>
      </c>
      <c r="AU533" s="186" t="s">
        <v>85</v>
      </c>
      <c r="AY533" s="16" t="s">
        <v>153</v>
      </c>
      <c r="BE533" s="187">
        <f>IF(N533="základní",J533,0)</f>
        <v>0</v>
      </c>
      <c r="BF533" s="187">
        <f>IF(N533="snížená",J533,0)</f>
        <v>0</v>
      </c>
      <c r="BG533" s="187">
        <f>IF(N533="zákl. přenesená",J533,0)</f>
        <v>0</v>
      </c>
      <c r="BH533" s="187">
        <f>IF(N533="sníž. přenesená",J533,0)</f>
        <v>0</v>
      </c>
      <c r="BI533" s="187">
        <f>IF(N533="nulová",J533,0)</f>
        <v>0</v>
      </c>
      <c r="BJ533" s="16" t="s">
        <v>83</v>
      </c>
      <c r="BK533" s="187">
        <f>ROUND(I533*H533,2)</f>
        <v>0</v>
      </c>
      <c r="BL533" s="16" t="s">
        <v>94</v>
      </c>
      <c r="BM533" s="186" t="s">
        <v>978</v>
      </c>
    </row>
    <row r="534" s="13" customFormat="1">
      <c r="A534" s="13"/>
      <c r="B534" s="195"/>
      <c r="C534" s="13"/>
      <c r="D534" s="196" t="s">
        <v>201</v>
      </c>
      <c r="E534" s="197" t="s">
        <v>1</v>
      </c>
      <c r="F534" s="198" t="s">
        <v>979</v>
      </c>
      <c r="G534" s="13"/>
      <c r="H534" s="199">
        <v>153</v>
      </c>
      <c r="I534" s="200"/>
      <c r="J534" s="13"/>
      <c r="K534" s="13"/>
      <c r="L534" s="195"/>
      <c r="M534" s="201"/>
      <c r="N534" s="202"/>
      <c r="O534" s="202"/>
      <c r="P534" s="202"/>
      <c r="Q534" s="202"/>
      <c r="R534" s="202"/>
      <c r="S534" s="202"/>
      <c r="T534" s="20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7" t="s">
        <v>201</v>
      </c>
      <c r="AU534" s="197" t="s">
        <v>85</v>
      </c>
      <c r="AV534" s="13" t="s">
        <v>85</v>
      </c>
      <c r="AW534" s="13" t="s">
        <v>32</v>
      </c>
      <c r="AX534" s="13" t="s">
        <v>83</v>
      </c>
      <c r="AY534" s="197" t="s">
        <v>153</v>
      </c>
    </row>
    <row r="535" s="2" customFormat="1" ht="16.5" customHeight="1">
      <c r="A535" s="35"/>
      <c r="B535" s="174"/>
      <c r="C535" s="175" t="s">
        <v>980</v>
      </c>
      <c r="D535" s="175" t="s">
        <v>154</v>
      </c>
      <c r="E535" s="176" t="s">
        <v>981</v>
      </c>
      <c r="F535" s="177" t="s">
        <v>982</v>
      </c>
      <c r="G535" s="178" t="s">
        <v>208</v>
      </c>
      <c r="H535" s="179">
        <v>153</v>
      </c>
      <c r="I535" s="180"/>
      <c r="J535" s="181">
        <f>ROUND(I535*H535,2)</f>
        <v>0</v>
      </c>
      <c r="K535" s="177" t="s">
        <v>173</v>
      </c>
      <c r="L535" s="36"/>
      <c r="M535" s="182" t="s">
        <v>1</v>
      </c>
      <c r="N535" s="183" t="s">
        <v>41</v>
      </c>
      <c r="O535" s="74"/>
      <c r="P535" s="184">
        <f>O535*H535</f>
        <v>0</v>
      </c>
      <c r="Q535" s="184">
        <v>0</v>
      </c>
      <c r="R535" s="184">
        <f>Q535*H535</f>
        <v>0</v>
      </c>
      <c r="S535" s="184">
        <v>0</v>
      </c>
      <c r="T535" s="185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186" t="s">
        <v>94</v>
      </c>
      <c r="AT535" s="186" t="s">
        <v>154</v>
      </c>
      <c r="AU535" s="186" t="s">
        <v>85</v>
      </c>
      <c r="AY535" s="16" t="s">
        <v>153</v>
      </c>
      <c r="BE535" s="187">
        <f>IF(N535="základní",J535,0)</f>
        <v>0</v>
      </c>
      <c r="BF535" s="187">
        <f>IF(N535="snížená",J535,0)</f>
        <v>0</v>
      </c>
      <c r="BG535" s="187">
        <f>IF(N535="zákl. přenesená",J535,0)</f>
        <v>0</v>
      </c>
      <c r="BH535" s="187">
        <f>IF(N535="sníž. přenesená",J535,0)</f>
        <v>0</v>
      </c>
      <c r="BI535" s="187">
        <f>IF(N535="nulová",J535,0)</f>
        <v>0</v>
      </c>
      <c r="BJ535" s="16" t="s">
        <v>83</v>
      </c>
      <c r="BK535" s="187">
        <f>ROUND(I535*H535,2)</f>
        <v>0</v>
      </c>
      <c r="BL535" s="16" t="s">
        <v>94</v>
      </c>
      <c r="BM535" s="186" t="s">
        <v>983</v>
      </c>
    </row>
    <row r="536" s="2" customFormat="1" ht="24.15" customHeight="1">
      <c r="A536" s="35"/>
      <c r="B536" s="174"/>
      <c r="C536" s="204" t="s">
        <v>984</v>
      </c>
      <c r="D536" s="204" t="s">
        <v>420</v>
      </c>
      <c r="E536" s="205" t="s">
        <v>985</v>
      </c>
      <c r="F536" s="206" t="s">
        <v>986</v>
      </c>
      <c r="G536" s="207" t="s">
        <v>208</v>
      </c>
      <c r="H536" s="208">
        <v>171.89599999999999</v>
      </c>
      <c r="I536" s="209"/>
      <c r="J536" s="210">
        <f>ROUND(I536*H536,2)</f>
        <v>0</v>
      </c>
      <c r="K536" s="206" t="s">
        <v>173</v>
      </c>
      <c r="L536" s="211"/>
      <c r="M536" s="212" t="s">
        <v>1</v>
      </c>
      <c r="N536" s="213" t="s">
        <v>41</v>
      </c>
      <c r="O536" s="74"/>
      <c r="P536" s="184">
        <f>O536*H536</f>
        <v>0</v>
      </c>
      <c r="Q536" s="184">
        <v>0.00013999999999999999</v>
      </c>
      <c r="R536" s="184">
        <f>Q536*H536</f>
        <v>0.024065439999999997</v>
      </c>
      <c r="S536" s="184">
        <v>0</v>
      </c>
      <c r="T536" s="185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186" t="s">
        <v>347</v>
      </c>
      <c r="AT536" s="186" t="s">
        <v>420</v>
      </c>
      <c r="AU536" s="186" t="s">
        <v>85</v>
      </c>
      <c r="AY536" s="16" t="s">
        <v>153</v>
      </c>
      <c r="BE536" s="187">
        <f>IF(N536="základní",J536,0)</f>
        <v>0</v>
      </c>
      <c r="BF536" s="187">
        <f>IF(N536="snížená",J536,0)</f>
        <v>0</v>
      </c>
      <c r="BG536" s="187">
        <f>IF(N536="zákl. přenesená",J536,0)</f>
        <v>0</v>
      </c>
      <c r="BH536" s="187">
        <f>IF(N536="sníž. přenesená",J536,0)</f>
        <v>0</v>
      </c>
      <c r="BI536" s="187">
        <f>IF(N536="nulová",J536,0)</f>
        <v>0</v>
      </c>
      <c r="BJ536" s="16" t="s">
        <v>83</v>
      </c>
      <c r="BK536" s="187">
        <f>ROUND(I536*H536,2)</f>
        <v>0</v>
      </c>
      <c r="BL536" s="16" t="s">
        <v>94</v>
      </c>
      <c r="BM536" s="186" t="s">
        <v>987</v>
      </c>
    </row>
    <row r="537" s="13" customFormat="1">
      <c r="A537" s="13"/>
      <c r="B537" s="195"/>
      <c r="C537" s="13"/>
      <c r="D537" s="196" t="s">
        <v>201</v>
      </c>
      <c r="E537" s="13"/>
      <c r="F537" s="198" t="s">
        <v>988</v>
      </c>
      <c r="G537" s="13"/>
      <c r="H537" s="199">
        <v>171.89599999999999</v>
      </c>
      <c r="I537" s="200"/>
      <c r="J537" s="13"/>
      <c r="K537" s="13"/>
      <c r="L537" s="195"/>
      <c r="M537" s="201"/>
      <c r="N537" s="202"/>
      <c r="O537" s="202"/>
      <c r="P537" s="202"/>
      <c r="Q537" s="202"/>
      <c r="R537" s="202"/>
      <c r="S537" s="202"/>
      <c r="T537" s="20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7" t="s">
        <v>201</v>
      </c>
      <c r="AU537" s="197" t="s">
        <v>85</v>
      </c>
      <c r="AV537" s="13" t="s">
        <v>85</v>
      </c>
      <c r="AW537" s="13" t="s">
        <v>3</v>
      </c>
      <c r="AX537" s="13" t="s">
        <v>83</v>
      </c>
      <c r="AY537" s="197" t="s">
        <v>153</v>
      </c>
    </row>
    <row r="538" s="2" customFormat="1" ht="21.75" customHeight="1">
      <c r="A538" s="35"/>
      <c r="B538" s="174"/>
      <c r="C538" s="175" t="s">
        <v>989</v>
      </c>
      <c r="D538" s="175" t="s">
        <v>154</v>
      </c>
      <c r="E538" s="176" t="s">
        <v>990</v>
      </c>
      <c r="F538" s="177" t="s">
        <v>991</v>
      </c>
      <c r="G538" s="178" t="s">
        <v>208</v>
      </c>
      <c r="H538" s="179">
        <v>153</v>
      </c>
      <c r="I538" s="180"/>
      <c r="J538" s="181">
        <f>ROUND(I538*H538,2)</f>
        <v>0</v>
      </c>
      <c r="K538" s="177" t="s">
        <v>173</v>
      </c>
      <c r="L538" s="36"/>
      <c r="M538" s="182" t="s">
        <v>1</v>
      </c>
      <c r="N538" s="183" t="s">
        <v>41</v>
      </c>
      <c r="O538" s="74"/>
      <c r="P538" s="184">
        <f>O538*H538</f>
        <v>0</v>
      </c>
      <c r="Q538" s="184">
        <v>0</v>
      </c>
      <c r="R538" s="184">
        <f>Q538*H538</f>
        <v>0</v>
      </c>
      <c r="S538" s="184">
        <v>0</v>
      </c>
      <c r="T538" s="185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186" t="s">
        <v>94</v>
      </c>
      <c r="AT538" s="186" t="s">
        <v>154</v>
      </c>
      <c r="AU538" s="186" t="s">
        <v>85</v>
      </c>
      <c r="AY538" s="16" t="s">
        <v>153</v>
      </c>
      <c r="BE538" s="187">
        <f>IF(N538="základní",J538,0)</f>
        <v>0</v>
      </c>
      <c r="BF538" s="187">
        <f>IF(N538="snížená",J538,0)</f>
        <v>0</v>
      </c>
      <c r="BG538" s="187">
        <f>IF(N538="zákl. přenesená",J538,0)</f>
        <v>0</v>
      </c>
      <c r="BH538" s="187">
        <f>IF(N538="sníž. přenesená",J538,0)</f>
        <v>0</v>
      </c>
      <c r="BI538" s="187">
        <f>IF(N538="nulová",J538,0)</f>
        <v>0</v>
      </c>
      <c r="BJ538" s="16" t="s">
        <v>83</v>
      </c>
      <c r="BK538" s="187">
        <f>ROUND(I538*H538,2)</f>
        <v>0</v>
      </c>
      <c r="BL538" s="16" t="s">
        <v>94</v>
      </c>
      <c r="BM538" s="186" t="s">
        <v>992</v>
      </c>
    </row>
    <row r="539" s="2" customFormat="1" ht="24.15" customHeight="1">
      <c r="A539" s="35"/>
      <c r="B539" s="174"/>
      <c r="C539" s="204" t="s">
        <v>993</v>
      </c>
      <c r="D539" s="204" t="s">
        <v>420</v>
      </c>
      <c r="E539" s="205" t="s">
        <v>994</v>
      </c>
      <c r="F539" s="206" t="s">
        <v>995</v>
      </c>
      <c r="G539" s="207" t="s">
        <v>208</v>
      </c>
      <c r="H539" s="208">
        <v>156.06</v>
      </c>
      <c r="I539" s="209"/>
      <c r="J539" s="210">
        <f>ROUND(I539*H539,2)</f>
        <v>0</v>
      </c>
      <c r="K539" s="206" t="s">
        <v>173</v>
      </c>
      <c r="L539" s="211"/>
      <c r="M539" s="212" t="s">
        <v>1</v>
      </c>
      <c r="N539" s="213" t="s">
        <v>41</v>
      </c>
      <c r="O539" s="74"/>
      <c r="P539" s="184">
        <f>O539*H539</f>
        <v>0</v>
      </c>
      <c r="Q539" s="184">
        <v>0.0014</v>
      </c>
      <c r="R539" s="184">
        <f>Q539*H539</f>
        <v>0.21848400000000001</v>
      </c>
      <c r="S539" s="184">
        <v>0</v>
      </c>
      <c r="T539" s="185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186" t="s">
        <v>347</v>
      </c>
      <c r="AT539" s="186" t="s">
        <v>420</v>
      </c>
      <c r="AU539" s="186" t="s">
        <v>85</v>
      </c>
      <c r="AY539" s="16" t="s">
        <v>153</v>
      </c>
      <c r="BE539" s="187">
        <f>IF(N539="základní",J539,0)</f>
        <v>0</v>
      </c>
      <c r="BF539" s="187">
        <f>IF(N539="snížená",J539,0)</f>
        <v>0</v>
      </c>
      <c r="BG539" s="187">
        <f>IF(N539="zákl. přenesená",J539,0)</f>
        <v>0</v>
      </c>
      <c r="BH539" s="187">
        <f>IF(N539="sníž. přenesená",J539,0)</f>
        <v>0</v>
      </c>
      <c r="BI539" s="187">
        <f>IF(N539="nulová",J539,0)</f>
        <v>0</v>
      </c>
      <c r="BJ539" s="16" t="s">
        <v>83</v>
      </c>
      <c r="BK539" s="187">
        <f>ROUND(I539*H539,2)</f>
        <v>0</v>
      </c>
      <c r="BL539" s="16" t="s">
        <v>94</v>
      </c>
      <c r="BM539" s="186" t="s">
        <v>996</v>
      </c>
    </row>
    <row r="540" s="13" customFormat="1">
      <c r="A540" s="13"/>
      <c r="B540" s="195"/>
      <c r="C540" s="13"/>
      <c r="D540" s="196" t="s">
        <v>201</v>
      </c>
      <c r="E540" s="13"/>
      <c r="F540" s="198" t="s">
        <v>997</v>
      </c>
      <c r="G540" s="13"/>
      <c r="H540" s="199">
        <v>156.06</v>
      </c>
      <c r="I540" s="200"/>
      <c r="J540" s="13"/>
      <c r="K540" s="13"/>
      <c r="L540" s="195"/>
      <c r="M540" s="201"/>
      <c r="N540" s="202"/>
      <c r="O540" s="202"/>
      <c r="P540" s="202"/>
      <c r="Q540" s="202"/>
      <c r="R540" s="202"/>
      <c r="S540" s="202"/>
      <c r="T540" s="20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97" t="s">
        <v>201</v>
      </c>
      <c r="AU540" s="197" t="s">
        <v>85</v>
      </c>
      <c r="AV540" s="13" t="s">
        <v>85</v>
      </c>
      <c r="AW540" s="13" t="s">
        <v>3</v>
      </c>
      <c r="AX540" s="13" t="s">
        <v>83</v>
      </c>
      <c r="AY540" s="197" t="s">
        <v>153</v>
      </c>
    </row>
    <row r="541" s="2" customFormat="1" ht="24.15" customHeight="1">
      <c r="A541" s="35"/>
      <c r="B541" s="174"/>
      <c r="C541" s="175" t="s">
        <v>998</v>
      </c>
      <c r="D541" s="175" t="s">
        <v>154</v>
      </c>
      <c r="E541" s="176" t="s">
        <v>999</v>
      </c>
      <c r="F541" s="177" t="s">
        <v>1000</v>
      </c>
      <c r="G541" s="178" t="s">
        <v>831</v>
      </c>
      <c r="H541" s="214"/>
      <c r="I541" s="180"/>
      <c r="J541" s="181">
        <f>ROUND(I541*H541,2)</f>
        <v>0</v>
      </c>
      <c r="K541" s="177" t="s">
        <v>173</v>
      </c>
      <c r="L541" s="36"/>
      <c r="M541" s="182" t="s">
        <v>1</v>
      </c>
      <c r="N541" s="183" t="s">
        <v>41</v>
      </c>
      <c r="O541" s="74"/>
      <c r="P541" s="184">
        <f>O541*H541</f>
        <v>0</v>
      </c>
      <c r="Q541" s="184">
        <v>0</v>
      </c>
      <c r="R541" s="184">
        <f>Q541*H541</f>
        <v>0</v>
      </c>
      <c r="S541" s="184">
        <v>0</v>
      </c>
      <c r="T541" s="185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186" t="s">
        <v>94</v>
      </c>
      <c r="AT541" s="186" t="s">
        <v>154</v>
      </c>
      <c r="AU541" s="186" t="s">
        <v>85</v>
      </c>
      <c r="AY541" s="16" t="s">
        <v>153</v>
      </c>
      <c r="BE541" s="187">
        <f>IF(N541="základní",J541,0)</f>
        <v>0</v>
      </c>
      <c r="BF541" s="187">
        <f>IF(N541="snížená",J541,0)</f>
        <v>0</v>
      </c>
      <c r="BG541" s="187">
        <f>IF(N541="zákl. přenesená",J541,0)</f>
        <v>0</v>
      </c>
      <c r="BH541" s="187">
        <f>IF(N541="sníž. přenesená",J541,0)</f>
        <v>0</v>
      </c>
      <c r="BI541" s="187">
        <f>IF(N541="nulová",J541,0)</f>
        <v>0</v>
      </c>
      <c r="BJ541" s="16" t="s">
        <v>83</v>
      </c>
      <c r="BK541" s="187">
        <f>ROUND(I541*H541,2)</f>
        <v>0</v>
      </c>
      <c r="BL541" s="16" t="s">
        <v>94</v>
      </c>
      <c r="BM541" s="186" t="s">
        <v>1001</v>
      </c>
    </row>
    <row r="542" s="12" customFormat="1" ht="22.8" customHeight="1">
      <c r="A542" s="12"/>
      <c r="B542" s="163"/>
      <c r="C542" s="12"/>
      <c r="D542" s="164" t="s">
        <v>75</v>
      </c>
      <c r="E542" s="188" t="s">
        <v>317</v>
      </c>
      <c r="F542" s="188" t="s">
        <v>318</v>
      </c>
      <c r="G542" s="12"/>
      <c r="H542" s="12"/>
      <c r="I542" s="166"/>
      <c r="J542" s="189">
        <f>BK542</f>
        <v>0</v>
      </c>
      <c r="K542" s="12"/>
      <c r="L542" s="163"/>
      <c r="M542" s="168"/>
      <c r="N542" s="169"/>
      <c r="O542" s="169"/>
      <c r="P542" s="170">
        <f>SUM(P543:P549)</f>
        <v>0</v>
      </c>
      <c r="Q542" s="169"/>
      <c r="R542" s="170">
        <f>SUM(R543:R549)</f>
        <v>0.083708699999999997</v>
      </c>
      <c r="S542" s="169"/>
      <c r="T542" s="171">
        <f>SUM(T543:T549)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164" t="s">
        <v>85</v>
      </c>
      <c r="AT542" s="172" t="s">
        <v>75</v>
      </c>
      <c r="AU542" s="172" t="s">
        <v>83</v>
      </c>
      <c r="AY542" s="164" t="s">
        <v>153</v>
      </c>
      <c r="BK542" s="173">
        <f>SUM(BK543:BK549)</f>
        <v>0</v>
      </c>
    </row>
    <row r="543" s="2" customFormat="1" ht="24.15" customHeight="1">
      <c r="A543" s="35"/>
      <c r="B543" s="174"/>
      <c r="C543" s="175" t="s">
        <v>1002</v>
      </c>
      <c r="D543" s="175" t="s">
        <v>154</v>
      </c>
      <c r="E543" s="176" t="s">
        <v>1003</v>
      </c>
      <c r="F543" s="177" t="s">
        <v>1004</v>
      </c>
      <c r="G543" s="178" t="s">
        <v>322</v>
      </c>
      <c r="H543" s="179">
        <v>4</v>
      </c>
      <c r="I543" s="180"/>
      <c r="J543" s="181">
        <f>ROUND(I543*H543,2)</f>
        <v>0</v>
      </c>
      <c r="K543" s="177" t="s">
        <v>173</v>
      </c>
      <c r="L543" s="36"/>
      <c r="M543" s="182" t="s">
        <v>1</v>
      </c>
      <c r="N543" s="183" t="s">
        <v>41</v>
      </c>
      <c r="O543" s="74"/>
      <c r="P543" s="184">
        <f>O543*H543</f>
        <v>0</v>
      </c>
      <c r="Q543" s="184">
        <v>0.0029099999999999998</v>
      </c>
      <c r="R543" s="184">
        <f>Q543*H543</f>
        <v>0.011639999999999999</v>
      </c>
      <c r="S543" s="184">
        <v>0</v>
      </c>
      <c r="T543" s="185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86" t="s">
        <v>94</v>
      </c>
      <c r="AT543" s="186" t="s">
        <v>154</v>
      </c>
      <c r="AU543" s="186" t="s">
        <v>85</v>
      </c>
      <c r="AY543" s="16" t="s">
        <v>153</v>
      </c>
      <c r="BE543" s="187">
        <f>IF(N543="základní",J543,0)</f>
        <v>0</v>
      </c>
      <c r="BF543" s="187">
        <f>IF(N543="snížená",J543,0)</f>
        <v>0</v>
      </c>
      <c r="BG543" s="187">
        <f>IF(N543="zákl. přenesená",J543,0)</f>
        <v>0</v>
      </c>
      <c r="BH543" s="187">
        <f>IF(N543="sníž. přenesená",J543,0)</f>
        <v>0</v>
      </c>
      <c r="BI543" s="187">
        <f>IF(N543="nulová",J543,0)</f>
        <v>0</v>
      </c>
      <c r="BJ543" s="16" t="s">
        <v>83</v>
      </c>
      <c r="BK543" s="187">
        <f>ROUND(I543*H543,2)</f>
        <v>0</v>
      </c>
      <c r="BL543" s="16" t="s">
        <v>94</v>
      </c>
      <c r="BM543" s="186" t="s">
        <v>1005</v>
      </c>
    </row>
    <row r="544" s="13" customFormat="1">
      <c r="A544" s="13"/>
      <c r="B544" s="195"/>
      <c r="C544" s="13"/>
      <c r="D544" s="196" t="s">
        <v>201</v>
      </c>
      <c r="E544" s="197" t="s">
        <v>1</v>
      </c>
      <c r="F544" s="198" t="s">
        <v>1006</v>
      </c>
      <c r="G544" s="13"/>
      <c r="H544" s="199">
        <v>4</v>
      </c>
      <c r="I544" s="200"/>
      <c r="J544" s="13"/>
      <c r="K544" s="13"/>
      <c r="L544" s="195"/>
      <c r="M544" s="201"/>
      <c r="N544" s="202"/>
      <c r="O544" s="202"/>
      <c r="P544" s="202"/>
      <c r="Q544" s="202"/>
      <c r="R544" s="202"/>
      <c r="S544" s="202"/>
      <c r="T544" s="20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7" t="s">
        <v>201</v>
      </c>
      <c r="AU544" s="197" t="s">
        <v>85</v>
      </c>
      <c r="AV544" s="13" t="s">
        <v>85</v>
      </c>
      <c r="AW544" s="13" t="s">
        <v>32</v>
      </c>
      <c r="AX544" s="13" t="s">
        <v>83</v>
      </c>
      <c r="AY544" s="197" t="s">
        <v>153</v>
      </c>
    </row>
    <row r="545" s="2" customFormat="1" ht="24.15" customHeight="1">
      <c r="A545" s="35"/>
      <c r="B545" s="174"/>
      <c r="C545" s="175" t="s">
        <v>1007</v>
      </c>
      <c r="D545" s="175" t="s">
        <v>154</v>
      </c>
      <c r="E545" s="176" t="s">
        <v>1008</v>
      </c>
      <c r="F545" s="177" t="s">
        <v>1009</v>
      </c>
      <c r="G545" s="178" t="s">
        <v>322</v>
      </c>
      <c r="H545" s="179">
        <v>33.229999999999997</v>
      </c>
      <c r="I545" s="180"/>
      <c r="J545" s="181">
        <f>ROUND(I545*H545,2)</f>
        <v>0</v>
      </c>
      <c r="K545" s="177" t="s">
        <v>173</v>
      </c>
      <c r="L545" s="36"/>
      <c r="M545" s="182" t="s">
        <v>1</v>
      </c>
      <c r="N545" s="183" t="s">
        <v>41</v>
      </c>
      <c r="O545" s="74"/>
      <c r="P545" s="184">
        <f>O545*H545</f>
        <v>0</v>
      </c>
      <c r="Q545" s="184">
        <v>0.0016900000000000001</v>
      </c>
      <c r="R545" s="184">
        <f>Q545*H545</f>
        <v>0.056158699999999999</v>
      </c>
      <c r="S545" s="184">
        <v>0</v>
      </c>
      <c r="T545" s="185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186" t="s">
        <v>94</v>
      </c>
      <c r="AT545" s="186" t="s">
        <v>154</v>
      </c>
      <c r="AU545" s="186" t="s">
        <v>85</v>
      </c>
      <c r="AY545" s="16" t="s">
        <v>153</v>
      </c>
      <c r="BE545" s="187">
        <f>IF(N545="základní",J545,0)</f>
        <v>0</v>
      </c>
      <c r="BF545" s="187">
        <f>IF(N545="snížená",J545,0)</f>
        <v>0</v>
      </c>
      <c r="BG545" s="187">
        <f>IF(N545="zákl. přenesená",J545,0)</f>
        <v>0</v>
      </c>
      <c r="BH545" s="187">
        <f>IF(N545="sníž. přenesená",J545,0)</f>
        <v>0</v>
      </c>
      <c r="BI545" s="187">
        <f>IF(N545="nulová",J545,0)</f>
        <v>0</v>
      </c>
      <c r="BJ545" s="16" t="s">
        <v>83</v>
      </c>
      <c r="BK545" s="187">
        <f>ROUND(I545*H545,2)</f>
        <v>0</v>
      </c>
      <c r="BL545" s="16" t="s">
        <v>94</v>
      </c>
      <c r="BM545" s="186" t="s">
        <v>1010</v>
      </c>
    </row>
    <row r="546" s="2" customFormat="1" ht="24.15" customHeight="1">
      <c r="A546" s="35"/>
      <c r="B546" s="174"/>
      <c r="C546" s="175" t="s">
        <v>1011</v>
      </c>
      <c r="D546" s="175" t="s">
        <v>154</v>
      </c>
      <c r="E546" s="176" t="s">
        <v>1012</v>
      </c>
      <c r="F546" s="177" t="s">
        <v>1013</v>
      </c>
      <c r="G546" s="178" t="s">
        <v>172</v>
      </c>
      <c r="H546" s="179">
        <v>2</v>
      </c>
      <c r="I546" s="180"/>
      <c r="J546" s="181">
        <f>ROUND(I546*H546,2)</f>
        <v>0</v>
      </c>
      <c r="K546" s="177" t="s">
        <v>173</v>
      </c>
      <c r="L546" s="36"/>
      <c r="M546" s="182" t="s">
        <v>1</v>
      </c>
      <c r="N546" s="183" t="s">
        <v>41</v>
      </c>
      <c r="O546" s="74"/>
      <c r="P546" s="184">
        <f>O546*H546</f>
        <v>0</v>
      </c>
      <c r="Q546" s="184">
        <v>0.00036000000000000002</v>
      </c>
      <c r="R546" s="184">
        <f>Q546*H546</f>
        <v>0.00072000000000000005</v>
      </c>
      <c r="S546" s="184">
        <v>0</v>
      </c>
      <c r="T546" s="185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186" t="s">
        <v>94</v>
      </c>
      <c r="AT546" s="186" t="s">
        <v>154</v>
      </c>
      <c r="AU546" s="186" t="s">
        <v>85</v>
      </c>
      <c r="AY546" s="16" t="s">
        <v>153</v>
      </c>
      <c r="BE546" s="187">
        <f>IF(N546="základní",J546,0)</f>
        <v>0</v>
      </c>
      <c r="BF546" s="187">
        <f>IF(N546="snížená",J546,0)</f>
        <v>0</v>
      </c>
      <c r="BG546" s="187">
        <f>IF(N546="zákl. přenesená",J546,0)</f>
        <v>0</v>
      </c>
      <c r="BH546" s="187">
        <f>IF(N546="sníž. přenesená",J546,0)</f>
        <v>0</v>
      </c>
      <c r="BI546" s="187">
        <f>IF(N546="nulová",J546,0)</f>
        <v>0</v>
      </c>
      <c r="BJ546" s="16" t="s">
        <v>83</v>
      </c>
      <c r="BK546" s="187">
        <f>ROUND(I546*H546,2)</f>
        <v>0</v>
      </c>
      <c r="BL546" s="16" t="s">
        <v>94</v>
      </c>
      <c r="BM546" s="186" t="s">
        <v>1014</v>
      </c>
    </row>
    <row r="547" s="2" customFormat="1" ht="24.15" customHeight="1">
      <c r="A547" s="35"/>
      <c r="B547" s="174"/>
      <c r="C547" s="175" t="s">
        <v>1015</v>
      </c>
      <c r="D547" s="175" t="s">
        <v>154</v>
      </c>
      <c r="E547" s="176" t="s">
        <v>1016</v>
      </c>
      <c r="F547" s="177" t="s">
        <v>1017</v>
      </c>
      <c r="G547" s="178" t="s">
        <v>322</v>
      </c>
      <c r="H547" s="179">
        <v>7</v>
      </c>
      <c r="I547" s="180"/>
      <c r="J547" s="181">
        <f>ROUND(I547*H547,2)</f>
        <v>0</v>
      </c>
      <c r="K547" s="177" t="s">
        <v>173</v>
      </c>
      <c r="L547" s="36"/>
      <c r="M547" s="182" t="s">
        <v>1</v>
      </c>
      <c r="N547" s="183" t="s">
        <v>41</v>
      </c>
      <c r="O547" s="74"/>
      <c r="P547" s="184">
        <f>O547*H547</f>
        <v>0</v>
      </c>
      <c r="Q547" s="184">
        <v>0.0021700000000000001</v>
      </c>
      <c r="R547" s="184">
        <f>Q547*H547</f>
        <v>0.01519</v>
      </c>
      <c r="S547" s="184">
        <v>0</v>
      </c>
      <c r="T547" s="185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86" t="s">
        <v>94</v>
      </c>
      <c r="AT547" s="186" t="s">
        <v>154</v>
      </c>
      <c r="AU547" s="186" t="s">
        <v>85</v>
      </c>
      <c r="AY547" s="16" t="s">
        <v>153</v>
      </c>
      <c r="BE547" s="187">
        <f>IF(N547="základní",J547,0)</f>
        <v>0</v>
      </c>
      <c r="BF547" s="187">
        <f>IF(N547="snížená",J547,0)</f>
        <v>0</v>
      </c>
      <c r="BG547" s="187">
        <f>IF(N547="zákl. přenesená",J547,0)</f>
        <v>0</v>
      </c>
      <c r="BH547" s="187">
        <f>IF(N547="sníž. přenesená",J547,0)</f>
        <v>0</v>
      </c>
      <c r="BI547" s="187">
        <f>IF(N547="nulová",J547,0)</f>
        <v>0</v>
      </c>
      <c r="BJ547" s="16" t="s">
        <v>83</v>
      </c>
      <c r="BK547" s="187">
        <f>ROUND(I547*H547,2)</f>
        <v>0</v>
      </c>
      <c r="BL547" s="16" t="s">
        <v>94</v>
      </c>
      <c r="BM547" s="186" t="s">
        <v>1018</v>
      </c>
    </row>
    <row r="548" s="13" customFormat="1">
      <c r="A548" s="13"/>
      <c r="B548" s="195"/>
      <c r="C548" s="13"/>
      <c r="D548" s="196" t="s">
        <v>201</v>
      </c>
      <c r="E548" s="197" t="s">
        <v>1</v>
      </c>
      <c r="F548" s="198" t="s">
        <v>1019</v>
      </c>
      <c r="G548" s="13"/>
      <c r="H548" s="199">
        <v>7</v>
      </c>
      <c r="I548" s="200"/>
      <c r="J548" s="13"/>
      <c r="K548" s="13"/>
      <c r="L548" s="195"/>
      <c r="M548" s="201"/>
      <c r="N548" s="202"/>
      <c r="O548" s="202"/>
      <c r="P548" s="202"/>
      <c r="Q548" s="202"/>
      <c r="R548" s="202"/>
      <c r="S548" s="202"/>
      <c r="T548" s="20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97" t="s">
        <v>201</v>
      </c>
      <c r="AU548" s="197" t="s">
        <v>85</v>
      </c>
      <c r="AV548" s="13" t="s">
        <v>85</v>
      </c>
      <c r="AW548" s="13" t="s">
        <v>32</v>
      </c>
      <c r="AX548" s="13" t="s">
        <v>83</v>
      </c>
      <c r="AY548" s="197" t="s">
        <v>153</v>
      </c>
    </row>
    <row r="549" s="2" customFormat="1" ht="24.15" customHeight="1">
      <c r="A549" s="35"/>
      <c r="B549" s="174"/>
      <c r="C549" s="175" t="s">
        <v>1020</v>
      </c>
      <c r="D549" s="175" t="s">
        <v>154</v>
      </c>
      <c r="E549" s="176" t="s">
        <v>1021</v>
      </c>
      <c r="F549" s="177" t="s">
        <v>1022</v>
      </c>
      <c r="G549" s="178" t="s">
        <v>831</v>
      </c>
      <c r="H549" s="214"/>
      <c r="I549" s="180"/>
      <c r="J549" s="181">
        <f>ROUND(I549*H549,2)</f>
        <v>0</v>
      </c>
      <c r="K549" s="177" t="s">
        <v>173</v>
      </c>
      <c r="L549" s="36"/>
      <c r="M549" s="182" t="s">
        <v>1</v>
      </c>
      <c r="N549" s="183" t="s">
        <v>41</v>
      </c>
      <c r="O549" s="74"/>
      <c r="P549" s="184">
        <f>O549*H549</f>
        <v>0</v>
      </c>
      <c r="Q549" s="184">
        <v>0</v>
      </c>
      <c r="R549" s="184">
        <f>Q549*H549</f>
        <v>0</v>
      </c>
      <c r="S549" s="184">
        <v>0</v>
      </c>
      <c r="T549" s="185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86" t="s">
        <v>94</v>
      </c>
      <c r="AT549" s="186" t="s">
        <v>154</v>
      </c>
      <c r="AU549" s="186" t="s">
        <v>85</v>
      </c>
      <c r="AY549" s="16" t="s">
        <v>153</v>
      </c>
      <c r="BE549" s="187">
        <f>IF(N549="základní",J549,0)</f>
        <v>0</v>
      </c>
      <c r="BF549" s="187">
        <f>IF(N549="snížená",J549,0)</f>
        <v>0</v>
      </c>
      <c r="BG549" s="187">
        <f>IF(N549="zákl. přenesená",J549,0)</f>
        <v>0</v>
      </c>
      <c r="BH549" s="187">
        <f>IF(N549="sníž. přenesená",J549,0)</f>
        <v>0</v>
      </c>
      <c r="BI549" s="187">
        <f>IF(N549="nulová",J549,0)</f>
        <v>0</v>
      </c>
      <c r="BJ549" s="16" t="s">
        <v>83</v>
      </c>
      <c r="BK549" s="187">
        <f>ROUND(I549*H549,2)</f>
        <v>0</v>
      </c>
      <c r="BL549" s="16" t="s">
        <v>94</v>
      </c>
      <c r="BM549" s="186" t="s">
        <v>1023</v>
      </c>
    </row>
    <row r="550" s="12" customFormat="1" ht="22.8" customHeight="1">
      <c r="A550" s="12"/>
      <c r="B550" s="163"/>
      <c r="C550" s="12"/>
      <c r="D550" s="164" t="s">
        <v>75</v>
      </c>
      <c r="E550" s="188" t="s">
        <v>340</v>
      </c>
      <c r="F550" s="188" t="s">
        <v>341</v>
      </c>
      <c r="G550" s="12"/>
      <c r="H550" s="12"/>
      <c r="I550" s="166"/>
      <c r="J550" s="189">
        <f>BK550</f>
        <v>0</v>
      </c>
      <c r="K550" s="12"/>
      <c r="L550" s="163"/>
      <c r="M550" s="168"/>
      <c r="N550" s="169"/>
      <c r="O550" s="169"/>
      <c r="P550" s="170">
        <f>SUM(P551:P611)</f>
        <v>0</v>
      </c>
      <c r="Q550" s="169"/>
      <c r="R550" s="170">
        <f>SUM(R551:R611)</f>
        <v>5.7609745000000014</v>
      </c>
      <c r="S550" s="169"/>
      <c r="T550" s="171">
        <f>SUM(T551:T611)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164" t="s">
        <v>85</v>
      </c>
      <c r="AT550" s="172" t="s">
        <v>75</v>
      </c>
      <c r="AU550" s="172" t="s">
        <v>83</v>
      </c>
      <c r="AY550" s="164" t="s">
        <v>153</v>
      </c>
      <c r="BK550" s="173">
        <f>SUM(BK551:BK611)</f>
        <v>0</v>
      </c>
    </row>
    <row r="551" s="2" customFormat="1" ht="24.15" customHeight="1">
      <c r="A551" s="35"/>
      <c r="B551" s="174"/>
      <c r="C551" s="175" t="s">
        <v>1024</v>
      </c>
      <c r="D551" s="175" t="s">
        <v>154</v>
      </c>
      <c r="E551" s="176" t="s">
        <v>1025</v>
      </c>
      <c r="F551" s="177" t="s">
        <v>1026</v>
      </c>
      <c r="G551" s="178" t="s">
        <v>208</v>
      </c>
      <c r="H551" s="179">
        <v>203.28800000000001</v>
      </c>
      <c r="I551" s="180"/>
      <c r="J551" s="181">
        <f>ROUND(I551*H551,2)</f>
        <v>0</v>
      </c>
      <c r="K551" s="177" t="s">
        <v>173</v>
      </c>
      <c r="L551" s="36"/>
      <c r="M551" s="182" t="s">
        <v>1</v>
      </c>
      <c r="N551" s="183" t="s">
        <v>41</v>
      </c>
      <c r="O551" s="74"/>
      <c r="P551" s="184">
        <f>O551*H551</f>
        <v>0</v>
      </c>
      <c r="Q551" s="184">
        <v>0</v>
      </c>
      <c r="R551" s="184">
        <f>Q551*H551</f>
        <v>0</v>
      </c>
      <c r="S551" s="184">
        <v>0</v>
      </c>
      <c r="T551" s="185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86" t="s">
        <v>94</v>
      </c>
      <c r="AT551" s="186" t="s">
        <v>154</v>
      </c>
      <c r="AU551" s="186" t="s">
        <v>85</v>
      </c>
      <c r="AY551" s="16" t="s">
        <v>153</v>
      </c>
      <c r="BE551" s="187">
        <f>IF(N551="základní",J551,0)</f>
        <v>0</v>
      </c>
      <c r="BF551" s="187">
        <f>IF(N551="snížená",J551,0)</f>
        <v>0</v>
      </c>
      <c r="BG551" s="187">
        <f>IF(N551="zákl. přenesená",J551,0)</f>
        <v>0</v>
      </c>
      <c r="BH551" s="187">
        <f>IF(N551="sníž. přenesená",J551,0)</f>
        <v>0</v>
      </c>
      <c r="BI551" s="187">
        <f>IF(N551="nulová",J551,0)</f>
        <v>0</v>
      </c>
      <c r="BJ551" s="16" t="s">
        <v>83</v>
      </c>
      <c r="BK551" s="187">
        <f>ROUND(I551*H551,2)</f>
        <v>0</v>
      </c>
      <c r="BL551" s="16" t="s">
        <v>94</v>
      </c>
      <c r="BM551" s="186" t="s">
        <v>1027</v>
      </c>
    </row>
    <row r="552" s="13" customFormat="1">
      <c r="A552" s="13"/>
      <c r="B552" s="195"/>
      <c r="C552" s="13"/>
      <c r="D552" s="196" t="s">
        <v>201</v>
      </c>
      <c r="E552" s="197" t="s">
        <v>1</v>
      </c>
      <c r="F552" s="198" t="s">
        <v>654</v>
      </c>
      <c r="G552" s="13"/>
      <c r="H552" s="199">
        <v>74.382000000000005</v>
      </c>
      <c r="I552" s="200"/>
      <c r="J552" s="13"/>
      <c r="K552" s="13"/>
      <c r="L552" s="195"/>
      <c r="M552" s="201"/>
      <c r="N552" s="202"/>
      <c r="O552" s="202"/>
      <c r="P552" s="202"/>
      <c r="Q552" s="202"/>
      <c r="R552" s="202"/>
      <c r="S552" s="202"/>
      <c r="T552" s="20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7" t="s">
        <v>201</v>
      </c>
      <c r="AU552" s="197" t="s">
        <v>85</v>
      </c>
      <c r="AV552" s="13" t="s">
        <v>85</v>
      </c>
      <c r="AW552" s="13" t="s">
        <v>32</v>
      </c>
      <c r="AX552" s="13" t="s">
        <v>76</v>
      </c>
      <c r="AY552" s="197" t="s">
        <v>153</v>
      </c>
    </row>
    <row r="553" s="13" customFormat="1">
      <c r="A553" s="13"/>
      <c r="B553" s="195"/>
      <c r="C553" s="13"/>
      <c r="D553" s="196" t="s">
        <v>201</v>
      </c>
      <c r="E553" s="197" t="s">
        <v>1</v>
      </c>
      <c r="F553" s="198" t="s">
        <v>513</v>
      </c>
      <c r="G553" s="13"/>
      <c r="H553" s="199">
        <v>-5.5</v>
      </c>
      <c r="I553" s="200"/>
      <c r="J553" s="13"/>
      <c r="K553" s="13"/>
      <c r="L553" s="195"/>
      <c r="M553" s="201"/>
      <c r="N553" s="202"/>
      <c r="O553" s="202"/>
      <c r="P553" s="202"/>
      <c r="Q553" s="202"/>
      <c r="R553" s="202"/>
      <c r="S553" s="202"/>
      <c r="T553" s="20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97" t="s">
        <v>201</v>
      </c>
      <c r="AU553" s="197" t="s">
        <v>85</v>
      </c>
      <c r="AV553" s="13" t="s">
        <v>85</v>
      </c>
      <c r="AW553" s="13" t="s">
        <v>32</v>
      </c>
      <c r="AX553" s="13" t="s">
        <v>76</v>
      </c>
      <c r="AY553" s="197" t="s">
        <v>153</v>
      </c>
    </row>
    <row r="554" s="13" customFormat="1">
      <c r="A554" s="13"/>
      <c r="B554" s="195"/>
      <c r="C554" s="13"/>
      <c r="D554" s="196" t="s">
        <v>201</v>
      </c>
      <c r="E554" s="197" t="s">
        <v>1</v>
      </c>
      <c r="F554" s="198" t="s">
        <v>655</v>
      </c>
      <c r="G554" s="13"/>
      <c r="H554" s="199">
        <v>163.58099999999999</v>
      </c>
      <c r="I554" s="200"/>
      <c r="J554" s="13"/>
      <c r="K554" s="13"/>
      <c r="L554" s="195"/>
      <c r="M554" s="201"/>
      <c r="N554" s="202"/>
      <c r="O554" s="202"/>
      <c r="P554" s="202"/>
      <c r="Q554" s="202"/>
      <c r="R554" s="202"/>
      <c r="S554" s="202"/>
      <c r="T554" s="20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7" t="s">
        <v>201</v>
      </c>
      <c r="AU554" s="197" t="s">
        <v>85</v>
      </c>
      <c r="AV554" s="13" t="s">
        <v>85</v>
      </c>
      <c r="AW554" s="13" t="s">
        <v>32</v>
      </c>
      <c r="AX554" s="13" t="s">
        <v>76</v>
      </c>
      <c r="AY554" s="197" t="s">
        <v>153</v>
      </c>
    </row>
    <row r="555" s="13" customFormat="1">
      <c r="A555" s="13"/>
      <c r="B555" s="195"/>
      <c r="C555" s="13"/>
      <c r="D555" s="196" t="s">
        <v>201</v>
      </c>
      <c r="E555" s="197" t="s">
        <v>1</v>
      </c>
      <c r="F555" s="198" t="s">
        <v>656</v>
      </c>
      <c r="G555" s="13"/>
      <c r="H555" s="199">
        <v>-12.875</v>
      </c>
      <c r="I555" s="200"/>
      <c r="J555" s="13"/>
      <c r="K555" s="13"/>
      <c r="L555" s="195"/>
      <c r="M555" s="201"/>
      <c r="N555" s="202"/>
      <c r="O555" s="202"/>
      <c r="P555" s="202"/>
      <c r="Q555" s="202"/>
      <c r="R555" s="202"/>
      <c r="S555" s="202"/>
      <c r="T555" s="20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97" t="s">
        <v>201</v>
      </c>
      <c r="AU555" s="197" t="s">
        <v>85</v>
      </c>
      <c r="AV555" s="13" t="s">
        <v>85</v>
      </c>
      <c r="AW555" s="13" t="s">
        <v>32</v>
      </c>
      <c r="AX555" s="13" t="s">
        <v>76</v>
      </c>
      <c r="AY555" s="197" t="s">
        <v>153</v>
      </c>
    </row>
    <row r="556" s="13" customFormat="1">
      <c r="A556" s="13"/>
      <c r="B556" s="195"/>
      <c r="C556" s="13"/>
      <c r="D556" s="196" t="s">
        <v>201</v>
      </c>
      <c r="E556" s="197" t="s">
        <v>1</v>
      </c>
      <c r="F556" s="198" t="s">
        <v>657</v>
      </c>
      <c r="G556" s="13"/>
      <c r="H556" s="199">
        <v>-7.5</v>
      </c>
      <c r="I556" s="200"/>
      <c r="J556" s="13"/>
      <c r="K556" s="13"/>
      <c r="L556" s="195"/>
      <c r="M556" s="201"/>
      <c r="N556" s="202"/>
      <c r="O556" s="202"/>
      <c r="P556" s="202"/>
      <c r="Q556" s="202"/>
      <c r="R556" s="202"/>
      <c r="S556" s="202"/>
      <c r="T556" s="20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7" t="s">
        <v>201</v>
      </c>
      <c r="AU556" s="197" t="s">
        <v>85</v>
      </c>
      <c r="AV556" s="13" t="s">
        <v>85</v>
      </c>
      <c r="AW556" s="13" t="s">
        <v>32</v>
      </c>
      <c r="AX556" s="13" t="s">
        <v>76</v>
      </c>
      <c r="AY556" s="197" t="s">
        <v>153</v>
      </c>
    </row>
    <row r="557" s="13" customFormat="1">
      <c r="A557" s="13"/>
      <c r="B557" s="195"/>
      <c r="C557" s="13"/>
      <c r="D557" s="196" t="s">
        <v>201</v>
      </c>
      <c r="E557" s="197" t="s">
        <v>1</v>
      </c>
      <c r="F557" s="198" t="s">
        <v>658</v>
      </c>
      <c r="G557" s="13"/>
      <c r="H557" s="199">
        <v>-5.25</v>
      </c>
      <c r="I557" s="200"/>
      <c r="J557" s="13"/>
      <c r="K557" s="13"/>
      <c r="L557" s="195"/>
      <c r="M557" s="201"/>
      <c r="N557" s="202"/>
      <c r="O557" s="202"/>
      <c r="P557" s="202"/>
      <c r="Q557" s="202"/>
      <c r="R557" s="202"/>
      <c r="S557" s="202"/>
      <c r="T557" s="20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7" t="s">
        <v>201</v>
      </c>
      <c r="AU557" s="197" t="s">
        <v>85</v>
      </c>
      <c r="AV557" s="13" t="s">
        <v>85</v>
      </c>
      <c r="AW557" s="13" t="s">
        <v>32</v>
      </c>
      <c r="AX557" s="13" t="s">
        <v>76</v>
      </c>
      <c r="AY557" s="197" t="s">
        <v>153</v>
      </c>
    </row>
    <row r="558" s="13" customFormat="1">
      <c r="A558" s="13"/>
      <c r="B558" s="195"/>
      <c r="C558" s="13"/>
      <c r="D558" s="196" t="s">
        <v>201</v>
      </c>
      <c r="E558" s="197" t="s">
        <v>1</v>
      </c>
      <c r="F558" s="198" t="s">
        <v>515</v>
      </c>
      <c r="G558" s="13"/>
      <c r="H558" s="199">
        <v>-0.90000000000000002</v>
      </c>
      <c r="I558" s="200"/>
      <c r="J558" s="13"/>
      <c r="K558" s="13"/>
      <c r="L558" s="195"/>
      <c r="M558" s="201"/>
      <c r="N558" s="202"/>
      <c r="O558" s="202"/>
      <c r="P558" s="202"/>
      <c r="Q558" s="202"/>
      <c r="R558" s="202"/>
      <c r="S558" s="202"/>
      <c r="T558" s="20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97" t="s">
        <v>201</v>
      </c>
      <c r="AU558" s="197" t="s">
        <v>85</v>
      </c>
      <c r="AV558" s="13" t="s">
        <v>85</v>
      </c>
      <c r="AW558" s="13" t="s">
        <v>32</v>
      </c>
      <c r="AX558" s="13" t="s">
        <v>76</v>
      </c>
      <c r="AY558" s="197" t="s">
        <v>153</v>
      </c>
    </row>
    <row r="559" s="13" customFormat="1">
      <c r="A559" s="13"/>
      <c r="B559" s="195"/>
      <c r="C559" s="13"/>
      <c r="D559" s="196" t="s">
        <v>201</v>
      </c>
      <c r="E559" s="197" t="s">
        <v>1</v>
      </c>
      <c r="F559" s="198" t="s">
        <v>516</v>
      </c>
      <c r="G559" s="13"/>
      <c r="H559" s="199">
        <v>-2.6499999999999999</v>
      </c>
      <c r="I559" s="200"/>
      <c r="J559" s="13"/>
      <c r="K559" s="13"/>
      <c r="L559" s="195"/>
      <c r="M559" s="201"/>
      <c r="N559" s="202"/>
      <c r="O559" s="202"/>
      <c r="P559" s="202"/>
      <c r="Q559" s="202"/>
      <c r="R559" s="202"/>
      <c r="S559" s="202"/>
      <c r="T559" s="20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7" t="s">
        <v>201</v>
      </c>
      <c r="AU559" s="197" t="s">
        <v>85</v>
      </c>
      <c r="AV559" s="13" t="s">
        <v>85</v>
      </c>
      <c r="AW559" s="13" t="s">
        <v>32</v>
      </c>
      <c r="AX559" s="13" t="s">
        <v>76</v>
      </c>
      <c r="AY559" s="197" t="s">
        <v>153</v>
      </c>
    </row>
    <row r="560" s="2" customFormat="1" ht="16.5" customHeight="1">
      <c r="A560" s="35"/>
      <c r="B560" s="174"/>
      <c r="C560" s="204" t="s">
        <v>1028</v>
      </c>
      <c r="D560" s="215" t="s">
        <v>420</v>
      </c>
      <c r="E560" s="205" t="s">
        <v>1029</v>
      </c>
      <c r="F560" s="206" t="s">
        <v>1030</v>
      </c>
      <c r="G560" s="207" t="s">
        <v>208</v>
      </c>
      <c r="H560" s="208">
        <v>215.48500000000001</v>
      </c>
      <c r="I560" s="209"/>
      <c r="J560" s="210">
        <f>ROUND(I560*H560,2)</f>
        <v>0</v>
      </c>
      <c r="K560" s="206" t="s">
        <v>173</v>
      </c>
      <c r="L560" s="211"/>
      <c r="M560" s="212" t="s">
        <v>1</v>
      </c>
      <c r="N560" s="213" t="s">
        <v>41</v>
      </c>
      <c r="O560" s="74"/>
      <c r="P560" s="184">
        <f>O560*H560</f>
        <v>0</v>
      </c>
      <c r="Q560" s="184">
        <v>0.0094999999999999998</v>
      </c>
      <c r="R560" s="184">
        <f>Q560*H560</f>
        <v>2.0471075000000001</v>
      </c>
      <c r="S560" s="184">
        <v>0</v>
      </c>
      <c r="T560" s="185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186" t="s">
        <v>347</v>
      </c>
      <c r="AT560" s="186" t="s">
        <v>420</v>
      </c>
      <c r="AU560" s="186" t="s">
        <v>85</v>
      </c>
      <c r="AY560" s="16" t="s">
        <v>153</v>
      </c>
      <c r="BE560" s="187">
        <f>IF(N560="základní",J560,0)</f>
        <v>0</v>
      </c>
      <c r="BF560" s="187">
        <f>IF(N560="snížená",J560,0)</f>
        <v>0</v>
      </c>
      <c r="BG560" s="187">
        <f>IF(N560="zákl. přenesená",J560,0)</f>
        <v>0</v>
      </c>
      <c r="BH560" s="187">
        <f>IF(N560="sníž. přenesená",J560,0)</f>
        <v>0</v>
      </c>
      <c r="BI560" s="187">
        <f>IF(N560="nulová",J560,0)</f>
        <v>0</v>
      </c>
      <c r="BJ560" s="16" t="s">
        <v>83</v>
      </c>
      <c r="BK560" s="187">
        <f>ROUND(I560*H560,2)</f>
        <v>0</v>
      </c>
      <c r="BL560" s="16" t="s">
        <v>94</v>
      </c>
      <c r="BM560" s="186" t="s">
        <v>1031</v>
      </c>
    </row>
    <row r="561" s="13" customFormat="1">
      <c r="A561" s="13"/>
      <c r="B561" s="195"/>
      <c r="C561" s="13"/>
      <c r="D561" s="196" t="s">
        <v>201</v>
      </c>
      <c r="E561" s="13"/>
      <c r="F561" s="198" t="s">
        <v>1032</v>
      </c>
      <c r="G561" s="13"/>
      <c r="H561" s="199">
        <v>215.48500000000001</v>
      </c>
      <c r="I561" s="200"/>
      <c r="J561" s="13"/>
      <c r="K561" s="13"/>
      <c r="L561" s="195"/>
      <c r="M561" s="201"/>
      <c r="N561" s="202"/>
      <c r="O561" s="202"/>
      <c r="P561" s="202"/>
      <c r="Q561" s="202"/>
      <c r="R561" s="202"/>
      <c r="S561" s="202"/>
      <c r="T561" s="20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7" t="s">
        <v>201</v>
      </c>
      <c r="AU561" s="197" t="s">
        <v>85</v>
      </c>
      <c r="AV561" s="13" t="s">
        <v>85</v>
      </c>
      <c r="AW561" s="13" t="s">
        <v>3</v>
      </c>
      <c r="AX561" s="13" t="s">
        <v>83</v>
      </c>
      <c r="AY561" s="197" t="s">
        <v>153</v>
      </c>
    </row>
    <row r="562" s="2" customFormat="1" ht="16.5" customHeight="1">
      <c r="A562" s="35"/>
      <c r="B562" s="174"/>
      <c r="C562" s="175" t="s">
        <v>1033</v>
      </c>
      <c r="D562" s="175" t="s">
        <v>154</v>
      </c>
      <c r="E562" s="176" t="s">
        <v>1034</v>
      </c>
      <c r="F562" s="177" t="s">
        <v>1035</v>
      </c>
      <c r="G562" s="178" t="s">
        <v>322</v>
      </c>
      <c r="H562" s="179">
        <v>770</v>
      </c>
      <c r="I562" s="180"/>
      <c r="J562" s="181">
        <f>ROUND(I562*H562,2)</f>
        <v>0</v>
      </c>
      <c r="K562" s="177" t="s">
        <v>173</v>
      </c>
      <c r="L562" s="36"/>
      <c r="M562" s="182" t="s">
        <v>1</v>
      </c>
      <c r="N562" s="183" t="s">
        <v>41</v>
      </c>
      <c r="O562" s="74"/>
      <c r="P562" s="184">
        <f>O562*H562</f>
        <v>0</v>
      </c>
      <c r="Q562" s="184">
        <v>0</v>
      </c>
      <c r="R562" s="184">
        <f>Q562*H562</f>
        <v>0</v>
      </c>
      <c r="S562" s="184">
        <v>0</v>
      </c>
      <c r="T562" s="185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186" t="s">
        <v>94</v>
      </c>
      <c r="AT562" s="186" t="s">
        <v>154</v>
      </c>
      <c r="AU562" s="186" t="s">
        <v>85</v>
      </c>
      <c r="AY562" s="16" t="s">
        <v>153</v>
      </c>
      <c r="BE562" s="187">
        <f>IF(N562="základní",J562,0)</f>
        <v>0</v>
      </c>
      <c r="BF562" s="187">
        <f>IF(N562="snížená",J562,0)</f>
        <v>0</v>
      </c>
      <c r="BG562" s="187">
        <f>IF(N562="zákl. přenesená",J562,0)</f>
        <v>0</v>
      </c>
      <c r="BH562" s="187">
        <f>IF(N562="sníž. přenesená",J562,0)</f>
        <v>0</v>
      </c>
      <c r="BI562" s="187">
        <f>IF(N562="nulová",J562,0)</f>
        <v>0</v>
      </c>
      <c r="BJ562" s="16" t="s">
        <v>83</v>
      </c>
      <c r="BK562" s="187">
        <f>ROUND(I562*H562,2)</f>
        <v>0</v>
      </c>
      <c r="BL562" s="16" t="s">
        <v>94</v>
      </c>
      <c r="BM562" s="186" t="s">
        <v>1036</v>
      </c>
    </row>
    <row r="563" s="13" customFormat="1">
      <c r="A563" s="13"/>
      <c r="B563" s="195"/>
      <c r="C563" s="13"/>
      <c r="D563" s="196" t="s">
        <v>201</v>
      </c>
      <c r="E563" s="197" t="s">
        <v>1</v>
      </c>
      <c r="F563" s="198" t="s">
        <v>1037</v>
      </c>
      <c r="G563" s="13"/>
      <c r="H563" s="199">
        <v>770</v>
      </c>
      <c r="I563" s="200"/>
      <c r="J563" s="13"/>
      <c r="K563" s="13"/>
      <c r="L563" s="195"/>
      <c r="M563" s="201"/>
      <c r="N563" s="202"/>
      <c r="O563" s="202"/>
      <c r="P563" s="202"/>
      <c r="Q563" s="202"/>
      <c r="R563" s="202"/>
      <c r="S563" s="202"/>
      <c r="T563" s="20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7" t="s">
        <v>201</v>
      </c>
      <c r="AU563" s="197" t="s">
        <v>85</v>
      </c>
      <c r="AV563" s="13" t="s">
        <v>85</v>
      </c>
      <c r="AW563" s="13" t="s">
        <v>32</v>
      </c>
      <c r="AX563" s="13" t="s">
        <v>83</v>
      </c>
      <c r="AY563" s="197" t="s">
        <v>153</v>
      </c>
    </row>
    <row r="564" s="2" customFormat="1" ht="16.5" customHeight="1">
      <c r="A564" s="35"/>
      <c r="B564" s="174"/>
      <c r="C564" s="204" t="s">
        <v>1038</v>
      </c>
      <c r="D564" s="215" t="s">
        <v>420</v>
      </c>
      <c r="E564" s="205" t="s">
        <v>1039</v>
      </c>
      <c r="F564" s="206" t="s">
        <v>1040</v>
      </c>
      <c r="G564" s="207" t="s">
        <v>199</v>
      </c>
      <c r="H564" s="208">
        <v>3.2730000000000001</v>
      </c>
      <c r="I564" s="209"/>
      <c r="J564" s="210">
        <f>ROUND(I564*H564,2)</f>
        <v>0</v>
      </c>
      <c r="K564" s="206" t="s">
        <v>173</v>
      </c>
      <c r="L564" s="211"/>
      <c r="M564" s="212" t="s">
        <v>1</v>
      </c>
      <c r="N564" s="213" t="s">
        <v>41</v>
      </c>
      <c r="O564" s="74"/>
      <c r="P564" s="184">
        <f>O564*H564</f>
        <v>0</v>
      </c>
      <c r="Q564" s="184">
        <v>0.55000000000000004</v>
      </c>
      <c r="R564" s="184">
        <f>Q564*H564</f>
        <v>1.8001500000000001</v>
      </c>
      <c r="S564" s="184">
        <v>0</v>
      </c>
      <c r="T564" s="185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186" t="s">
        <v>347</v>
      </c>
      <c r="AT564" s="186" t="s">
        <v>420</v>
      </c>
      <c r="AU564" s="186" t="s">
        <v>85</v>
      </c>
      <c r="AY564" s="16" t="s">
        <v>153</v>
      </c>
      <c r="BE564" s="187">
        <f>IF(N564="základní",J564,0)</f>
        <v>0</v>
      </c>
      <c r="BF564" s="187">
        <f>IF(N564="snížená",J564,0)</f>
        <v>0</v>
      </c>
      <c r="BG564" s="187">
        <f>IF(N564="zákl. přenesená",J564,0)</f>
        <v>0</v>
      </c>
      <c r="BH564" s="187">
        <f>IF(N564="sníž. přenesená",J564,0)</f>
        <v>0</v>
      </c>
      <c r="BI564" s="187">
        <f>IF(N564="nulová",J564,0)</f>
        <v>0</v>
      </c>
      <c r="BJ564" s="16" t="s">
        <v>83</v>
      </c>
      <c r="BK564" s="187">
        <f>ROUND(I564*H564,2)</f>
        <v>0</v>
      </c>
      <c r="BL564" s="16" t="s">
        <v>94</v>
      </c>
      <c r="BM564" s="186" t="s">
        <v>1041</v>
      </c>
    </row>
    <row r="565" s="13" customFormat="1">
      <c r="A565" s="13"/>
      <c r="B565" s="195"/>
      <c r="C565" s="13"/>
      <c r="D565" s="196" t="s">
        <v>201</v>
      </c>
      <c r="E565" s="197" t="s">
        <v>1</v>
      </c>
      <c r="F565" s="198" t="s">
        <v>1042</v>
      </c>
      <c r="G565" s="13"/>
      <c r="H565" s="199">
        <v>2.6000000000000001</v>
      </c>
      <c r="I565" s="200"/>
      <c r="J565" s="13"/>
      <c r="K565" s="13"/>
      <c r="L565" s="195"/>
      <c r="M565" s="201"/>
      <c r="N565" s="202"/>
      <c r="O565" s="202"/>
      <c r="P565" s="202"/>
      <c r="Q565" s="202"/>
      <c r="R565" s="202"/>
      <c r="S565" s="202"/>
      <c r="T565" s="20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97" t="s">
        <v>201</v>
      </c>
      <c r="AU565" s="197" t="s">
        <v>85</v>
      </c>
      <c r="AV565" s="13" t="s">
        <v>85</v>
      </c>
      <c r="AW565" s="13" t="s">
        <v>32</v>
      </c>
      <c r="AX565" s="13" t="s">
        <v>76</v>
      </c>
      <c r="AY565" s="197" t="s">
        <v>153</v>
      </c>
    </row>
    <row r="566" s="13" customFormat="1">
      <c r="A566" s="13"/>
      <c r="B566" s="195"/>
      <c r="C566" s="13"/>
      <c r="D566" s="196" t="s">
        <v>201</v>
      </c>
      <c r="E566" s="197" t="s">
        <v>1</v>
      </c>
      <c r="F566" s="198" t="s">
        <v>1043</v>
      </c>
      <c r="G566" s="13"/>
      <c r="H566" s="199">
        <v>0.375</v>
      </c>
      <c r="I566" s="200"/>
      <c r="J566" s="13"/>
      <c r="K566" s="13"/>
      <c r="L566" s="195"/>
      <c r="M566" s="201"/>
      <c r="N566" s="202"/>
      <c r="O566" s="202"/>
      <c r="P566" s="202"/>
      <c r="Q566" s="202"/>
      <c r="R566" s="202"/>
      <c r="S566" s="202"/>
      <c r="T566" s="20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7" t="s">
        <v>201</v>
      </c>
      <c r="AU566" s="197" t="s">
        <v>85</v>
      </c>
      <c r="AV566" s="13" t="s">
        <v>85</v>
      </c>
      <c r="AW566" s="13" t="s">
        <v>32</v>
      </c>
      <c r="AX566" s="13" t="s">
        <v>76</v>
      </c>
      <c r="AY566" s="197" t="s">
        <v>153</v>
      </c>
    </row>
    <row r="567" s="13" customFormat="1">
      <c r="A567" s="13"/>
      <c r="B567" s="195"/>
      <c r="C567" s="13"/>
      <c r="D567" s="196" t="s">
        <v>201</v>
      </c>
      <c r="E567" s="13"/>
      <c r="F567" s="198" t="s">
        <v>1044</v>
      </c>
      <c r="G567" s="13"/>
      <c r="H567" s="199">
        <v>3.2730000000000001</v>
      </c>
      <c r="I567" s="200"/>
      <c r="J567" s="13"/>
      <c r="K567" s="13"/>
      <c r="L567" s="195"/>
      <c r="M567" s="201"/>
      <c r="N567" s="202"/>
      <c r="O567" s="202"/>
      <c r="P567" s="202"/>
      <c r="Q567" s="202"/>
      <c r="R567" s="202"/>
      <c r="S567" s="202"/>
      <c r="T567" s="20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7" t="s">
        <v>201</v>
      </c>
      <c r="AU567" s="197" t="s">
        <v>85</v>
      </c>
      <c r="AV567" s="13" t="s">
        <v>85</v>
      </c>
      <c r="AW567" s="13" t="s">
        <v>3</v>
      </c>
      <c r="AX567" s="13" t="s">
        <v>83</v>
      </c>
      <c r="AY567" s="197" t="s">
        <v>153</v>
      </c>
    </row>
    <row r="568" s="2" customFormat="1" ht="33" customHeight="1">
      <c r="A568" s="35"/>
      <c r="B568" s="174"/>
      <c r="C568" s="175" t="s">
        <v>1045</v>
      </c>
      <c r="D568" s="175" t="s">
        <v>154</v>
      </c>
      <c r="E568" s="176" t="s">
        <v>1046</v>
      </c>
      <c r="F568" s="177" t="s">
        <v>1047</v>
      </c>
      <c r="G568" s="178" t="s">
        <v>208</v>
      </c>
      <c r="H568" s="179">
        <v>74.795000000000002</v>
      </c>
      <c r="I568" s="180"/>
      <c r="J568" s="181">
        <f>ROUND(I568*H568,2)</f>
        <v>0</v>
      </c>
      <c r="K568" s="177" t="s">
        <v>173</v>
      </c>
      <c r="L568" s="36"/>
      <c r="M568" s="182" t="s">
        <v>1</v>
      </c>
      <c r="N568" s="183" t="s">
        <v>41</v>
      </c>
      <c r="O568" s="74"/>
      <c r="P568" s="184">
        <f>O568*H568</f>
        <v>0</v>
      </c>
      <c r="Q568" s="184">
        <v>0</v>
      </c>
      <c r="R568" s="184">
        <f>Q568*H568</f>
        <v>0</v>
      </c>
      <c r="S568" s="184">
        <v>0</v>
      </c>
      <c r="T568" s="185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186" t="s">
        <v>94</v>
      </c>
      <c r="AT568" s="186" t="s">
        <v>154</v>
      </c>
      <c r="AU568" s="186" t="s">
        <v>85</v>
      </c>
      <c r="AY568" s="16" t="s">
        <v>153</v>
      </c>
      <c r="BE568" s="187">
        <f>IF(N568="základní",J568,0)</f>
        <v>0</v>
      </c>
      <c r="BF568" s="187">
        <f>IF(N568="snížená",J568,0)</f>
        <v>0</v>
      </c>
      <c r="BG568" s="187">
        <f>IF(N568="zákl. přenesená",J568,0)</f>
        <v>0</v>
      </c>
      <c r="BH568" s="187">
        <f>IF(N568="sníž. přenesená",J568,0)</f>
        <v>0</v>
      </c>
      <c r="BI568" s="187">
        <f>IF(N568="nulová",J568,0)</f>
        <v>0</v>
      </c>
      <c r="BJ568" s="16" t="s">
        <v>83</v>
      </c>
      <c r="BK568" s="187">
        <f>ROUND(I568*H568,2)</f>
        <v>0</v>
      </c>
      <c r="BL568" s="16" t="s">
        <v>94</v>
      </c>
      <c r="BM568" s="186" t="s">
        <v>1048</v>
      </c>
    </row>
    <row r="569" s="13" customFormat="1">
      <c r="A569" s="13"/>
      <c r="B569" s="195"/>
      <c r="C569" s="13"/>
      <c r="D569" s="196" t="s">
        <v>201</v>
      </c>
      <c r="E569" s="197" t="s">
        <v>1</v>
      </c>
      <c r="F569" s="198" t="s">
        <v>437</v>
      </c>
      <c r="G569" s="13"/>
      <c r="H569" s="199">
        <v>49.770000000000003</v>
      </c>
      <c r="I569" s="200"/>
      <c r="J569" s="13"/>
      <c r="K569" s="13"/>
      <c r="L569" s="195"/>
      <c r="M569" s="201"/>
      <c r="N569" s="202"/>
      <c r="O569" s="202"/>
      <c r="P569" s="202"/>
      <c r="Q569" s="202"/>
      <c r="R569" s="202"/>
      <c r="S569" s="202"/>
      <c r="T569" s="20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7" t="s">
        <v>201</v>
      </c>
      <c r="AU569" s="197" t="s">
        <v>85</v>
      </c>
      <c r="AV569" s="13" t="s">
        <v>85</v>
      </c>
      <c r="AW569" s="13" t="s">
        <v>32</v>
      </c>
      <c r="AX569" s="13" t="s">
        <v>76</v>
      </c>
      <c r="AY569" s="197" t="s">
        <v>153</v>
      </c>
    </row>
    <row r="570" s="13" customFormat="1">
      <c r="A570" s="13"/>
      <c r="B570" s="195"/>
      <c r="C570" s="13"/>
      <c r="D570" s="196" t="s">
        <v>201</v>
      </c>
      <c r="E570" s="197" t="s">
        <v>1</v>
      </c>
      <c r="F570" s="198" t="s">
        <v>1049</v>
      </c>
      <c r="G570" s="13"/>
      <c r="H570" s="199">
        <v>25.024999999999999</v>
      </c>
      <c r="I570" s="200"/>
      <c r="J570" s="13"/>
      <c r="K570" s="13"/>
      <c r="L570" s="195"/>
      <c r="M570" s="201"/>
      <c r="N570" s="202"/>
      <c r="O570" s="202"/>
      <c r="P570" s="202"/>
      <c r="Q570" s="202"/>
      <c r="R570" s="202"/>
      <c r="S570" s="202"/>
      <c r="T570" s="20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97" t="s">
        <v>201</v>
      </c>
      <c r="AU570" s="197" t="s">
        <v>85</v>
      </c>
      <c r="AV570" s="13" t="s">
        <v>85</v>
      </c>
      <c r="AW570" s="13" t="s">
        <v>32</v>
      </c>
      <c r="AX570" s="13" t="s">
        <v>76</v>
      </c>
      <c r="AY570" s="197" t="s">
        <v>153</v>
      </c>
    </row>
    <row r="571" s="2" customFormat="1" ht="16.5" customHeight="1">
      <c r="A571" s="35"/>
      <c r="B571" s="174"/>
      <c r="C571" s="204" t="s">
        <v>1050</v>
      </c>
      <c r="D571" s="215" t="s">
        <v>420</v>
      </c>
      <c r="E571" s="205" t="s">
        <v>1029</v>
      </c>
      <c r="F571" s="206" t="s">
        <v>1030</v>
      </c>
      <c r="G571" s="207" t="s">
        <v>208</v>
      </c>
      <c r="H571" s="208">
        <v>82.275000000000006</v>
      </c>
      <c r="I571" s="209"/>
      <c r="J571" s="210">
        <f>ROUND(I571*H571,2)</f>
        <v>0</v>
      </c>
      <c r="K571" s="206" t="s">
        <v>173</v>
      </c>
      <c r="L571" s="211"/>
      <c r="M571" s="212" t="s">
        <v>1</v>
      </c>
      <c r="N571" s="213" t="s">
        <v>41</v>
      </c>
      <c r="O571" s="74"/>
      <c r="P571" s="184">
        <f>O571*H571</f>
        <v>0</v>
      </c>
      <c r="Q571" s="184">
        <v>0.0094999999999999998</v>
      </c>
      <c r="R571" s="184">
        <f>Q571*H571</f>
        <v>0.78161250000000004</v>
      </c>
      <c r="S571" s="184">
        <v>0</v>
      </c>
      <c r="T571" s="185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86" t="s">
        <v>347</v>
      </c>
      <c r="AT571" s="186" t="s">
        <v>420</v>
      </c>
      <c r="AU571" s="186" t="s">
        <v>85</v>
      </c>
      <c r="AY571" s="16" t="s">
        <v>153</v>
      </c>
      <c r="BE571" s="187">
        <f>IF(N571="základní",J571,0)</f>
        <v>0</v>
      </c>
      <c r="BF571" s="187">
        <f>IF(N571="snížená",J571,0)</f>
        <v>0</v>
      </c>
      <c r="BG571" s="187">
        <f>IF(N571="zákl. přenesená",J571,0)</f>
        <v>0</v>
      </c>
      <c r="BH571" s="187">
        <f>IF(N571="sníž. přenesená",J571,0)</f>
        <v>0</v>
      </c>
      <c r="BI571" s="187">
        <f>IF(N571="nulová",J571,0)</f>
        <v>0</v>
      </c>
      <c r="BJ571" s="16" t="s">
        <v>83</v>
      </c>
      <c r="BK571" s="187">
        <f>ROUND(I571*H571,2)</f>
        <v>0</v>
      </c>
      <c r="BL571" s="16" t="s">
        <v>94</v>
      </c>
      <c r="BM571" s="186" t="s">
        <v>1051</v>
      </c>
    </row>
    <row r="572" s="13" customFormat="1">
      <c r="A572" s="13"/>
      <c r="B572" s="195"/>
      <c r="C572" s="13"/>
      <c r="D572" s="196" t="s">
        <v>201</v>
      </c>
      <c r="E572" s="13"/>
      <c r="F572" s="198" t="s">
        <v>1052</v>
      </c>
      <c r="G572" s="13"/>
      <c r="H572" s="199">
        <v>82.275000000000006</v>
      </c>
      <c r="I572" s="200"/>
      <c r="J572" s="13"/>
      <c r="K572" s="13"/>
      <c r="L572" s="195"/>
      <c r="M572" s="201"/>
      <c r="N572" s="202"/>
      <c r="O572" s="202"/>
      <c r="P572" s="202"/>
      <c r="Q572" s="202"/>
      <c r="R572" s="202"/>
      <c r="S572" s="202"/>
      <c r="T572" s="20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7" t="s">
        <v>201</v>
      </c>
      <c r="AU572" s="197" t="s">
        <v>85</v>
      </c>
      <c r="AV572" s="13" t="s">
        <v>85</v>
      </c>
      <c r="AW572" s="13" t="s">
        <v>3</v>
      </c>
      <c r="AX572" s="13" t="s">
        <v>83</v>
      </c>
      <c r="AY572" s="197" t="s">
        <v>153</v>
      </c>
    </row>
    <row r="573" s="2" customFormat="1" ht="21.75" customHeight="1">
      <c r="A573" s="35"/>
      <c r="B573" s="174"/>
      <c r="C573" s="175" t="s">
        <v>1053</v>
      </c>
      <c r="D573" s="175" t="s">
        <v>154</v>
      </c>
      <c r="E573" s="176" t="s">
        <v>1054</v>
      </c>
      <c r="F573" s="177" t="s">
        <v>1055</v>
      </c>
      <c r="G573" s="178" t="s">
        <v>322</v>
      </c>
      <c r="H573" s="179">
        <v>190</v>
      </c>
      <c r="I573" s="180"/>
      <c r="J573" s="181">
        <f>ROUND(I573*H573,2)</f>
        <v>0</v>
      </c>
      <c r="K573" s="177" t="s">
        <v>173</v>
      </c>
      <c r="L573" s="36"/>
      <c r="M573" s="182" t="s">
        <v>1</v>
      </c>
      <c r="N573" s="183" t="s">
        <v>41</v>
      </c>
      <c r="O573" s="74"/>
      <c r="P573" s="184">
        <f>O573*H573</f>
        <v>0</v>
      </c>
      <c r="Q573" s="184">
        <v>0</v>
      </c>
      <c r="R573" s="184">
        <f>Q573*H573</f>
        <v>0</v>
      </c>
      <c r="S573" s="184">
        <v>0</v>
      </c>
      <c r="T573" s="185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86" t="s">
        <v>94</v>
      </c>
      <c r="AT573" s="186" t="s">
        <v>154</v>
      </c>
      <c r="AU573" s="186" t="s">
        <v>85</v>
      </c>
      <c r="AY573" s="16" t="s">
        <v>153</v>
      </c>
      <c r="BE573" s="187">
        <f>IF(N573="základní",J573,0)</f>
        <v>0</v>
      </c>
      <c r="BF573" s="187">
        <f>IF(N573="snížená",J573,0)</f>
        <v>0</v>
      </c>
      <c r="BG573" s="187">
        <f>IF(N573="zákl. přenesená",J573,0)</f>
        <v>0</v>
      </c>
      <c r="BH573" s="187">
        <f>IF(N573="sníž. přenesená",J573,0)</f>
        <v>0</v>
      </c>
      <c r="BI573" s="187">
        <f>IF(N573="nulová",J573,0)</f>
        <v>0</v>
      </c>
      <c r="BJ573" s="16" t="s">
        <v>83</v>
      </c>
      <c r="BK573" s="187">
        <f>ROUND(I573*H573,2)</f>
        <v>0</v>
      </c>
      <c r="BL573" s="16" t="s">
        <v>94</v>
      </c>
      <c r="BM573" s="186" t="s">
        <v>1056</v>
      </c>
    </row>
    <row r="574" s="2" customFormat="1" ht="16.5" customHeight="1">
      <c r="A574" s="35"/>
      <c r="B574" s="174"/>
      <c r="C574" s="204" t="s">
        <v>1057</v>
      </c>
      <c r="D574" s="215" t="s">
        <v>420</v>
      </c>
      <c r="E574" s="205" t="s">
        <v>1039</v>
      </c>
      <c r="F574" s="206" t="s">
        <v>1040</v>
      </c>
      <c r="G574" s="207" t="s">
        <v>199</v>
      </c>
      <c r="H574" s="208">
        <v>0.314</v>
      </c>
      <c r="I574" s="209"/>
      <c r="J574" s="210">
        <f>ROUND(I574*H574,2)</f>
        <v>0</v>
      </c>
      <c r="K574" s="206" t="s">
        <v>173</v>
      </c>
      <c r="L574" s="211"/>
      <c r="M574" s="212" t="s">
        <v>1</v>
      </c>
      <c r="N574" s="213" t="s">
        <v>41</v>
      </c>
      <c r="O574" s="74"/>
      <c r="P574" s="184">
        <f>O574*H574</f>
        <v>0</v>
      </c>
      <c r="Q574" s="184">
        <v>0.55000000000000004</v>
      </c>
      <c r="R574" s="184">
        <f>Q574*H574</f>
        <v>0.17270000000000002</v>
      </c>
      <c r="S574" s="184">
        <v>0</v>
      </c>
      <c r="T574" s="185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186" t="s">
        <v>347</v>
      </c>
      <c r="AT574" s="186" t="s">
        <v>420</v>
      </c>
      <c r="AU574" s="186" t="s">
        <v>85</v>
      </c>
      <c r="AY574" s="16" t="s">
        <v>153</v>
      </c>
      <c r="BE574" s="187">
        <f>IF(N574="základní",J574,0)</f>
        <v>0</v>
      </c>
      <c r="BF574" s="187">
        <f>IF(N574="snížená",J574,0)</f>
        <v>0</v>
      </c>
      <c r="BG574" s="187">
        <f>IF(N574="zákl. přenesená",J574,0)</f>
        <v>0</v>
      </c>
      <c r="BH574" s="187">
        <f>IF(N574="sníž. přenesená",J574,0)</f>
        <v>0</v>
      </c>
      <c r="BI574" s="187">
        <f>IF(N574="nulová",J574,0)</f>
        <v>0</v>
      </c>
      <c r="BJ574" s="16" t="s">
        <v>83</v>
      </c>
      <c r="BK574" s="187">
        <f>ROUND(I574*H574,2)</f>
        <v>0</v>
      </c>
      <c r="BL574" s="16" t="s">
        <v>94</v>
      </c>
      <c r="BM574" s="186" t="s">
        <v>1058</v>
      </c>
    </row>
    <row r="575" s="13" customFormat="1">
      <c r="A575" s="13"/>
      <c r="B575" s="195"/>
      <c r="C575" s="13"/>
      <c r="D575" s="196" t="s">
        <v>201</v>
      </c>
      <c r="E575" s="197" t="s">
        <v>1</v>
      </c>
      <c r="F575" s="198" t="s">
        <v>1059</v>
      </c>
      <c r="G575" s="13"/>
      <c r="H575" s="199">
        <v>0.28499999999999998</v>
      </c>
      <c r="I575" s="200"/>
      <c r="J575" s="13"/>
      <c r="K575" s="13"/>
      <c r="L575" s="195"/>
      <c r="M575" s="201"/>
      <c r="N575" s="202"/>
      <c r="O575" s="202"/>
      <c r="P575" s="202"/>
      <c r="Q575" s="202"/>
      <c r="R575" s="202"/>
      <c r="S575" s="202"/>
      <c r="T575" s="20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7" t="s">
        <v>201</v>
      </c>
      <c r="AU575" s="197" t="s">
        <v>85</v>
      </c>
      <c r="AV575" s="13" t="s">
        <v>85</v>
      </c>
      <c r="AW575" s="13" t="s">
        <v>32</v>
      </c>
      <c r="AX575" s="13" t="s">
        <v>83</v>
      </c>
      <c r="AY575" s="197" t="s">
        <v>153</v>
      </c>
    </row>
    <row r="576" s="13" customFormat="1">
      <c r="A576" s="13"/>
      <c r="B576" s="195"/>
      <c r="C576" s="13"/>
      <c r="D576" s="196" t="s">
        <v>201</v>
      </c>
      <c r="E576" s="13"/>
      <c r="F576" s="198" t="s">
        <v>1060</v>
      </c>
      <c r="G576" s="13"/>
      <c r="H576" s="199">
        <v>0.314</v>
      </c>
      <c r="I576" s="200"/>
      <c r="J576" s="13"/>
      <c r="K576" s="13"/>
      <c r="L576" s="195"/>
      <c r="M576" s="201"/>
      <c r="N576" s="202"/>
      <c r="O576" s="202"/>
      <c r="P576" s="202"/>
      <c r="Q576" s="202"/>
      <c r="R576" s="202"/>
      <c r="S576" s="202"/>
      <c r="T576" s="20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97" t="s">
        <v>201</v>
      </c>
      <c r="AU576" s="197" t="s">
        <v>85</v>
      </c>
      <c r="AV576" s="13" t="s">
        <v>85</v>
      </c>
      <c r="AW576" s="13" t="s">
        <v>3</v>
      </c>
      <c r="AX576" s="13" t="s">
        <v>83</v>
      </c>
      <c r="AY576" s="197" t="s">
        <v>153</v>
      </c>
    </row>
    <row r="577" s="2" customFormat="1" ht="24.15" customHeight="1">
      <c r="A577" s="35"/>
      <c r="B577" s="174"/>
      <c r="C577" s="175" t="s">
        <v>1061</v>
      </c>
      <c r="D577" s="175" t="s">
        <v>154</v>
      </c>
      <c r="E577" s="176" t="s">
        <v>1062</v>
      </c>
      <c r="F577" s="177" t="s">
        <v>1063</v>
      </c>
      <c r="G577" s="178" t="s">
        <v>208</v>
      </c>
      <c r="H577" s="179">
        <v>6.1500000000000004</v>
      </c>
      <c r="I577" s="180"/>
      <c r="J577" s="181">
        <f>ROUND(I577*H577,2)</f>
        <v>0</v>
      </c>
      <c r="K577" s="177" t="s">
        <v>173</v>
      </c>
      <c r="L577" s="36"/>
      <c r="M577" s="182" t="s">
        <v>1</v>
      </c>
      <c r="N577" s="183" t="s">
        <v>41</v>
      </c>
      <c r="O577" s="74"/>
      <c r="P577" s="184">
        <f>O577*H577</f>
        <v>0</v>
      </c>
      <c r="Q577" s="184">
        <v>0.00027</v>
      </c>
      <c r="R577" s="184">
        <f>Q577*H577</f>
        <v>0.0016605000000000001</v>
      </c>
      <c r="S577" s="184">
        <v>0</v>
      </c>
      <c r="T577" s="185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86" t="s">
        <v>94</v>
      </c>
      <c r="AT577" s="186" t="s">
        <v>154</v>
      </c>
      <c r="AU577" s="186" t="s">
        <v>85</v>
      </c>
      <c r="AY577" s="16" t="s">
        <v>153</v>
      </c>
      <c r="BE577" s="187">
        <f>IF(N577="základní",J577,0)</f>
        <v>0</v>
      </c>
      <c r="BF577" s="187">
        <f>IF(N577="snížená",J577,0)</f>
        <v>0</v>
      </c>
      <c r="BG577" s="187">
        <f>IF(N577="zákl. přenesená",J577,0)</f>
        <v>0</v>
      </c>
      <c r="BH577" s="187">
        <f>IF(N577="sníž. přenesená",J577,0)</f>
        <v>0</v>
      </c>
      <c r="BI577" s="187">
        <f>IF(N577="nulová",J577,0)</f>
        <v>0</v>
      </c>
      <c r="BJ577" s="16" t="s">
        <v>83</v>
      </c>
      <c r="BK577" s="187">
        <f>ROUND(I577*H577,2)</f>
        <v>0</v>
      </c>
      <c r="BL577" s="16" t="s">
        <v>94</v>
      </c>
      <c r="BM577" s="186" t="s">
        <v>1064</v>
      </c>
    </row>
    <row r="578" s="13" customFormat="1">
      <c r="A578" s="13"/>
      <c r="B578" s="195"/>
      <c r="C578" s="13"/>
      <c r="D578" s="196" t="s">
        <v>201</v>
      </c>
      <c r="E578" s="197" t="s">
        <v>1</v>
      </c>
      <c r="F578" s="198" t="s">
        <v>1065</v>
      </c>
      <c r="G578" s="13"/>
      <c r="H578" s="199">
        <v>6.1500000000000004</v>
      </c>
      <c r="I578" s="200"/>
      <c r="J578" s="13"/>
      <c r="K578" s="13"/>
      <c r="L578" s="195"/>
      <c r="M578" s="201"/>
      <c r="N578" s="202"/>
      <c r="O578" s="202"/>
      <c r="P578" s="202"/>
      <c r="Q578" s="202"/>
      <c r="R578" s="202"/>
      <c r="S578" s="202"/>
      <c r="T578" s="20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7" t="s">
        <v>201</v>
      </c>
      <c r="AU578" s="197" t="s">
        <v>85</v>
      </c>
      <c r="AV578" s="13" t="s">
        <v>85</v>
      </c>
      <c r="AW578" s="13" t="s">
        <v>32</v>
      </c>
      <c r="AX578" s="13" t="s">
        <v>83</v>
      </c>
      <c r="AY578" s="197" t="s">
        <v>153</v>
      </c>
    </row>
    <row r="579" s="2" customFormat="1" ht="24.15" customHeight="1">
      <c r="A579" s="35"/>
      <c r="B579" s="174"/>
      <c r="C579" s="175" t="s">
        <v>1066</v>
      </c>
      <c r="D579" s="175" t="s">
        <v>154</v>
      </c>
      <c r="E579" s="176" t="s">
        <v>1067</v>
      </c>
      <c r="F579" s="177" t="s">
        <v>1068</v>
      </c>
      <c r="G579" s="178" t="s">
        <v>322</v>
      </c>
      <c r="H579" s="179">
        <v>32.200000000000003</v>
      </c>
      <c r="I579" s="180"/>
      <c r="J579" s="181">
        <f>ROUND(I579*H579,2)</f>
        <v>0</v>
      </c>
      <c r="K579" s="177" t="s">
        <v>173</v>
      </c>
      <c r="L579" s="36"/>
      <c r="M579" s="182" t="s">
        <v>1</v>
      </c>
      <c r="N579" s="183" t="s">
        <v>41</v>
      </c>
      <c r="O579" s="74"/>
      <c r="P579" s="184">
        <f>O579*H579</f>
        <v>0</v>
      </c>
      <c r="Q579" s="184">
        <v>0.0032699999999999999</v>
      </c>
      <c r="R579" s="184">
        <f>Q579*H579</f>
        <v>0.10529400000000001</v>
      </c>
      <c r="S579" s="184">
        <v>0</v>
      </c>
      <c r="T579" s="185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86" t="s">
        <v>94</v>
      </c>
      <c r="AT579" s="186" t="s">
        <v>154</v>
      </c>
      <c r="AU579" s="186" t="s">
        <v>85</v>
      </c>
      <c r="AY579" s="16" t="s">
        <v>153</v>
      </c>
      <c r="BE579" s="187">
        <f>IF(N579="základní",J579,0)</f>
        <v>0</v>
      </c>
      <c r="BF579" s="187">
        <f>IF(N579="snížená",J579,0)</f>
        <v>0</v>
      </c>
      <c r="BG579" s="187">
        <f>IF(N579="zákl. přenesená",J579,0)</f>
        <v>0</v>
      </c>
      <c r="BH579" s="187">
        <f>IF(N579="sníž. přenesená",J579,0)</f>
        <v>0</v>
      </c>
      <c r="BI579" s="187">
        <f>IF(N579="nulová",J579,0)</f>
        <v>0</v>
      </c>
      <c r="BJ579" s="16" t="s">
        <v>83</v>
      </c>
      <c r="BK579" s="187">
        <f>ROUND(I579*H579,2)</f>
        <v>0</v>
      </c>
      <c r="BL579" s="16" t="s">
        <v>94</v>
      </c>
      <c r="BM579" s="186" t="s">
        <v>1069</v>
      </c>
    </row>
    <row r="580" s="13" customFormat="1">
      <c r="A580" s="13"/>
      <c r="B580" s="195"/>
      <c r="C580" s="13"/>
      <c r="D580" s="196" t="s">
        <v>201</v>
      </c>
      <c r="E580" s="197" t="s">
        <v>1</v>
      </c>
      <c r="F580" s="198" t="s">
        <v>1070</v>
      </c>
      <c r="G580" s="13"/>
      <c r="H580" s="199">
        <v>28</v>
      </c>
      <c r="I580" s="200"/>
      <c r="J580" s="13"/>
      <c r="K580" s="13"/>
      <c r="L580" s="195"/>
      <c r="M580" s="201"/>
      <c r="N580" s="202"/>
      <c r="O580" s="202"/>
      <c r="P580" s="202"/>
      <c r="Q580" s="202"/>
      <c r="R580" s="202"/>
      <c r="S580" s="202"/>
      <c r="T580" s="20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97" t="s">
        <v>201</v>
      </c>
      <c r="AU580" s="197" t="s">
        <v>85</v>
      </c>
      <c r="AV580" s="13" t="s">
        <v>85</v>
      </c>
      <c r="AW580" s="13" t="s">
        <v>32</v>
      </c>
      <c r="AX580" s="13" t="s">
        <v>76</v>
      </c>
      <c r="AY580" s="197" t="s">
        <v>153</v>
      </c>
    </row>
    <row r="581" s="13" customFormat="1">
      <c r="A581" s="13"/>
      <c r="B581" s="195"/>
      <c r="C581" s="13"/>
      <c r="D581" s="196" t="s">
        <v>201</v>
      </c>
      <c r="E581" s="197" t="s">
        <v>1</v>
      </c>
      <c r="F581" s="198" t="s">
        <v>1071</v>
      </c>
      <c r="G581" s="13"/>
      <c r="H581" s="199">
        <v>4.2000000000000002</v>
      </c>
      <c r="I581" s="200"/>
      <c r="J581" s="13"/>
      <c r="K581" s="13"/>
      <c r="L581" s="195"/>
      <c r="M581" s="201"/>
      <c r="N581" s="202"/>
      <c r="O581" s="202"/>
      <c r="P581" s="202"/>
      <c r="Q581" s="202"/>
      <c r="R581" s="202"/>
      <c r="S581" s="202"/>
      <c r="T581" s="20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7" t="s">
        <v>201</v>
      </c>
      <c r="AU581" s="197" t="s">
        <v>85</v>
      </c>
      <c r="AV581" s="13" t="s">
        <v>85</v>
      </c>
      <c r="AW581" s="13" t="s">
        <v>32</v>
      </c>
      <c r="AX581" s="13" t="s">
        <v>76</v>
      </c>
      <c r="AY581" s="197" t="s">
        <v>153</v>
      </c>
    </row>
    <row r="582" s="2" customFormat="1" ht="16.5" customHeight="1">
      <c r="A582" s="35"/>
      <c r="B582" s="174"/>
      <c r="C582" s="204" t="s">
        <v>1072</v>
      </c>
      <c r="D582" s="204" t="s">
        <v>420</v>
      </c>
      <c r="E582" s="205" t="s">
        <v>166</v>
      </c>
      <c r="F582" s="206" t="s">
        <v>1073</v>
      </c>
      <c r="G582" s="207" t="s">
        <v>172</v>
      </c>
      <c r="H582" s="208">
        <v>7</v>
      </c>
      <c r="I582" s="209"/>
      <c r="J582" s="210">
        <f>ROUND(I582*H582,2)</f>
        <v>0</v>
      </c>
      <c r="K582" s="206" t="s">
        <v>1</v>
      </c>
      <c r="L582" s="211"/>
      <c r="M582" s="212" t="s">
        <v>1</v>
      </c>
      <c r="N582" s="213" t="s">
        <v>41</v>
      </c>
      <c r="O582" s="74"/>
      <c r="P582" s="184">
        <f>O582*H582</f>
        <v>0</v>
      </c>
      <c r="Q582" s="184">
        <v>0</v>
      </c>
      <c r="R582" s="184">
        <f>Q582*H582</f>
        <v>0</v>
      </c>
      <c r="S582" s="184">
        <v>0</v>
      </c>
      <c r="T582" s="185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86" t="s">
        <v>347</v>
      </c>
      <c r="AT582" s="186" t="s">
        <v>420</v>
      </c>
      <c r="AU582" s="186" t="s">
        <v>85</v>
      </c>
      <c r="AY582" s="16" t="s">
        <v>153</v>
      </c>
      <c r="BE582" s="187">
        <f>IF(N582="základní",J582,0)</f>
        <v>0</v>
      </c>
      <c r="BF582" s="187">
        <f>IF(N582="snížená",J582,0)</f>
        <v>0</v>
      </c>
      <c r="BG582" s="187">
        <f>IF(N582="zákl. přenesená",J582,0)</f>
        <v>0</v>
      </c>
      <c r="BH582" s="187">
        <f>IF(N582="sníž. přenesená",J582,0)</f>
        <v>0</v>
      </c>
      <c r="BI582" s="187">
        <f>IF(N582="nulová",J582,0)</f>
        <v>0</v>
      </c>
      <c r="BJ582" s="16" t="s">
        <v>83</v>
      </c>
      <c r="BK582" s="187">
        <f>ROUND(I582*H582,2)</f>
        <v>0</v>
      </c>
      <c r="BL582" s="16" t="s">
        <v>94</v>
      </c>
      <c r="BM582" s="186" t="s">
        <v>1074</v>
      </c>
    </row>
    <row r="583" s="2" customFormat="1" ht="16.5" customHeight="1">
      <c r="A583" s="35"/>
      <c r="B583" s="174"/>
      <c r="C583" s="204" t="s">
        <v>1075</v>
      </c>
      <c r="D583" s="204" t="s">
        <v>420</v>
      </c>
      <c r="E583" s="205" t="s">
        <v>1076</v>
      </c>
      <c r="F583" s="206" t="s">
        <v>1077</v>
      </c>
      <c r="G583" s="207" t="s">
        <v>172</v>
      </c>
      <c r="H583" s="208">
        <v>1</v>
      </c>
      <c r="I583" s="209"/>
      <c r="J583" s="210">
        <f>ROUND(I583*H583,2)</f>
        <v>0</v>
      </c>
      <c r="K583" s="206" t="s">
        <v>1</v>
      </c>
      <c r="L583" s="211"/>
      <c r="M583" s="212" t="s">
        <v>1</v>
      </c>
      <c r="N583" s="213" t="s">
        <v>41</v>
      </c>
      <c r="O583" s="74"/>
      <c r="P583" s="184">
        <f>O583*H583</f>
        <v>0</v>
      </c>
      <c r="Q583" s="184">
        <v>0</v>
      </c>
      <c r="R583" s="184">
        <f>Q583*H583</f>
        <v>0</v>
      </c>
      <c r="S583" s="184">
        <v>0</v>
      </c>
      <c r="T583" s="185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86" t="s">
        <v>347</v>
      </c>
      <c r="AT583" s="186" t="s">
        <v>420</v>
      </c>
      <c r="AU583" s="186" t="s">
        <v>85</v>
      </c>
      <c r="AY583" s="16" t="s">
        <v>153</v>
      </c>
      <c r="BE583" s="187">
        <f>IF(N583="základní",J583,0)</f>
        <v>0</v>
      </c>
      <c r="BF583" s="187">
        <f>IF(N583="snížená",J583,0)</f>
        <v>0</v>
      </c>
      <c r="BG583" s="187">
        <f>IF(N583="zákl. přenesená",J583,0)</f>
        <v>0</v>
      </c>
      <c r="BH583" s="187">
        <f>IF(N583="sníž. přenesená",J583,0)</f>
        <v>0</v>
      </c>
      <c r="BI583" s="187">
        <f>IF(N583="nulová",J583,0)</f>
        <v>0</v>
      </c>
      <c r="BJ583" s="16" t="s">
        <v>83</v>
      </c>
      <c r="BK583" s="187">
        <f>ROUND(I583*H583,2)</f>
        <v>0</v>
      </c>
      <c r="BL583" s="16" t="s">
        <v>94</v>
      </c>
      <c r="BM583" s="186" t="s">
        <v>1078</v>
      </c>
    </row>
    <row r="584" s="2" customFormat="1" ht="24.15" customHeight="1">
      <c r="A584" s="35"/>
      <c r="B584" s="174"/>
      <c r="C584" s="175" t="s">
        <v>1079</v>
      </c>
      <c r="D584" s="175" t="s">
        <v>154</v>
      </c>
      <c r="E584" s="176" t="s">
        <v>1080</v>
      </c>
      <c r="F584" s="177" t="s">
        <v>1081</v>
      </c>
      <c r="G584" s="178" t="s">
        <v>172</v>
      </c>
      <c r="H584" s="179">
        <v>20</v>
      </c>
      <c r="I584" s="180"/>
      <c r="J584" s="181">
        <f>ROUND(I584*H584,2)</f>
        <v>0</v>
      </c>
      <c r="K584" s="177" t="s">
        <v>173</v>
      </c>
      <c r="L584" s="36"/>
      <c r="M584" s="182" t="s">
        <v>1</v>
      </c>
      <c r="N584" s="183" t="s">
        <v>41</v>
      </c>
      <c r="O584" s="74"/>
      <c r="P584" s="184">
        <f>O584*H584</f>
        <v>0</v>
      </c>
      <c r="Q584" s="184">
        <v>0</v>
      </c>
      <c r="R584" s="184">
        <f>Q584*H584</f>
        <v>0</v>
      </c>
      <c r="S584" s="184">
        <v>0</v>
      </c>
      <c r="T584" s="185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186" t="s">
        <v>94</v>
      </c>
      <c r="AT584" s="186" t="s">
        <v>154</v>
      </c>
      <c r="AU584" s="186" t="s">
        <v>85</v>
      </c>
      <c r="AY584" s="16" t="s">
        <v>153</v>
      </c>
      <c r="BE584" s="187">
        <f>IF(N584="základní",J584,0)</f>
        <v>0</v>
      </c>
      <c r="BF584" s="187">
        <f>IF(N584="snížená",J584,0)</f>
        <v>0</v>
      </c>
      <c r="BG584" s="187">
        <f>IF(N584="zákl. přenesená",J584,0)</f>
        <v>0</v>
      </c>
      <c r="BH584" s="187">
        <f>IF(N584="sníž. přenesená",J584,0)</f>
        <v>0</v>
      </c>
      <c r="BI584" s="187">
        <f>IF(N584="nulová",J584,0)</f>
        <v>0</v>
      </c>
      <c r="BJ584" s="16" t="s">
        <v>83</v>
      </c>
      <c r="BK584" s="187">
        <f>ROUND(I584*H584,2)</f>
        <v>0</v>
      </c>
      <c r="BL584" s="16" t="s">
        <v>94</v>
      </c>
      <c r="BM584" s="186" t="s">
        <v>1082</v>
      </c>
    </row>
    <row r="585" s="2" customFormat="1" ht="24.15" customHeight="1">
      <c r="A585" s="35"/>
      <c r="B585" s="174"/>
      <c r="C585" s="204" t="s">
        <v>1083</v>
      </c>
      <c r="D585" s="204" t="s">
        <v>420</v>
      </c>
      <c r="E585" s="205" t="s">
        <v>1084</v>
      </c>
      <c r="F585" s="206" t="s">
        <v>1085</v>
      </c>
      <c r="G585" s="207" t="s">
        <v>172</v>
      </c>
      <c r="H585" s="208">
        <v>9</v>
      </c>
      <c r="I585" s="209"/>
      <c r="J585" s="210">
        <f>ROUND(I585*H585,2)</f>
        <v>0</v>
      </c>
      <c r="K585" s="206" t="s">
        <v>173</v>
      </c>
      <c r="L585" s="211"/>
      <c r="M585" s="212" t="s">
        <v>1</v>
      </c>
      <c r="N585" s="213" t="s">
        <v>41</v>
      </c>
      <c r="O585" s="74"/>
      <c r="P585" s="184">
        <f>O585*H585</f>
        <v>0</v>
      </c>
      <c r="Q585" s="184">
        <v>0.014500000000000001</v>
      </c>
      <c r="R585" s="184">
        <f>Q585*H585</f>
        <v>0.13050000000000001</v>
      </c>
      <c r="S585" s="184">
        <v>0</v>
      </c>
      <c r="T585" s="185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86" t="s">
        <v>347</v>
      </c>
      <c r="AT585" s="186" t="s">
        <v>420</v>
      </c>
      <c r="AU585" s="186" t="s">
        <v>85</v>
      </c>
      <c r="AY585" s="16" t="s">
        <v>153</v>
      </c>
      <c r="BE585" s="187">
        <f>IF(N585="základní",J585,0)</f>
        <v>0</v>
      </c>
      <c r="BF585" s="187">
        <f>IF(N585="snížená",J585,0)</f>
        <v>0</v>
      </c>
      <c r="BG585" s="187">
        <f>IF(N585="zákl. přenesená",J585,0)</f>
        <v>0</v>
      </c>
      <c r="BH585" s="187">
        <f>IF(N585="sníž. přenesená",J585,0)</f>
        <v>0</v>
      </c>
      <c r="BI585" s="187">
        <f>IF(N585="nulová",J585,0)</f>
        <v>0</v>
      </c>
      <c r="BJ585" s="16" t="s">
        <v>83</v>
      </c>
      <c r="BK585" s="187">
        <f>ROUND(I585*H585,2)</f>
        <v>0</v>
      </c>
      <c r="BL585" s="16" t="s">
        <v>94</v>
      </c>
      <c r="BM585" s="186" t="s">
        <v>1086</v>
      </c>
    </row>
    <row r="586" s="13" customFormat="1">
      <c r="A586" s="13"/>
      <c r="B586" s="195"/>
      <c r="C586" s="13"/>
      <c r="D586" s="196" t="s">
        <v>201</v>
      </c>
      <c r="E586" s="197" t="s">
        <v>1</v>
      </c>
      <c r="F586" s="198" t="s">
        <v>1087</v>
      </c>
      <c r="G586" s="13"/>
      <c r="H586" s="199">
        <v>9</v>
      </c>
      <c r="I586" s="200"/>
      <c r="J586" s="13"/>
      <c r="K586" s="13"/>
      <c r="L586" s="195"/>
      <c r="M586" s="201"/>
      <c r="N586" s="202"/>
      <c r="O586" s="202"/>
      <c r="P586" s="202"/>
      <c r="Q586" s="202"/>
      <c r="R586" s="202"/>
      <c r="S586" s="202"/>
      <c r="T586" s="20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7" t="s">
        <v>201</v>
      </c>
      <c r="AU586" s="197" t="s">
        <v>85</v>
      </c>
      <c r="AV586" s="13" t="s">
        <v>85</v>
      </c>
      <c r="AW586" s="13" t="s">
        <v>32</v>
      </c>
      <c r="AX586" s="13" t="s">
        <v>83</v>
      </c>
      <c r="AY586" s="197" t="s">
        <v>153</v>
      </c>
    </row>
    <row r="587" s="2" customFormat="1" ht="24.15" customHeight="1">
      <c r="A587" s="35"/>
      <c r="B587" s="174"/>
      <c r="C587" s="204" t="s">
        <v>1088</v>
      </c>
      <c r="D587" s="204" t="s">
        <v>420</v>
      </c>
      <c r="E587" s="205" t="s">
        <v>1089</v>
      </c>
      <c r="F587" s="206" t="s">
        <v>1090</v>
      </c>
      <c r="G587" s="207" t="s">
        <v>172</v>
      </c>
      <c r="H587" s="208">
        <v>11</v>
      </c>
      <c r="I587" s="209"/>
      <c r="J587" s="210">
        <f>ROUND(I587*H587,2)</f>
        <v>0</v>
      </c>
      <c r="K587" s="206" t="s">
        <v>173</v>
      </c>
      <c r="L587" s="211"/>
      <c r="M587" s="212" t="s">
        <v>1</v>
      </c>
      <c r="N587" s="213" t="s">
        <v>41</v>
      </c>
      <c r="O587" s="74"/>
      <c r="P587" s="184">
        <f>O587*H587</f>
        <v>0</v>
      </c>
      <c r="Q587" s="184">
        <v>0.016</v>
      </c>
      <c r="R587" s="184">
        <f>Q587*H587</f>
        <v>0.17599999999999999</v>
      </c>
      <c r="S587" s="184">
        <v>0</v>
      </c>
      <c r="T587" s="185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86" t="s">
        <v>347</v>
      </c>
      <c r="AT587" s="186" t="s">
        <v>420</v>
      </c>
      <c r="AU587" s="186" t="s">
        <v>85</v>
      </c>
      <c r="AY587" s="16" t="s">
        <v>153</v>
      </c>
      <c r="BE587" s="187">
        <f>IF(N587="základní",J587,0)</f>
        <v>0</v>
      </c>
      <c r="BF587" s="187">
        <f>IF(N587="snížená",J587,0)</f>
        <v>0</v>
      </c>
      <c r="BG587" s="187">
        <f>IF(N587="zákl. přenesená",J587,0)</f>
        <v>0</v>
      </c>
      <c r="BH587" s="187">
        <f>IF(N587="sníž. přenesená",J587,0)</f>
        <v>0</v>
      </c>
      <c r="BI587" s="187">
        <f>IF(N587="nulová",J587,0)</f>
        <v>0</v>
      </c>
      <c r="BJ587" s="16" t="s">
        <v>83</v>
      </c>
      <c r="BK587" s="187">
        <f>ROUND(I587*H587,2)</f>
        <v>0</v>
      </c>
      <c r="BL587" s="16" t="s">
        <v>94</v>
      </c>
      <c r="BM587" s="186" t="s">
        <v>1091</v>
      </c>
    </row>
    <row r="588" s="13" customFormat="1">
      <c r="A588" s="13"/>
      <c r="B588" s="195"/>
      <c r="C588" s="13"/>
      <c r="D588" s="196" t="s">
        <v>201</v>
      </c>
      <c r="E588" s="197" t="s">
        <v>1</v>
      </c>
      <c r="F588" s="198" t="s">
        <v>1092</v>
      </c>
      <c r="G588" s="13"/>
      <c r="H588" s="199">
        <v>10</v>
      </c>
      <c r="I588" s="200"/>
      <c r="J588" s="13"/>
      <c r="K588" s="13"/>
      <c r="L588" s="195"/>
      <c r="M588" s="201"/>
      <c r="N588" s="202"/>
      <c r="O588" s="202"/>
      <c r="P588" s="202"/>
      <c r="Q588" s="202"/>
      <c r="R588" s="202"/>
      <c r="S588" s="202"/>
      <c r="T588" s="20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97" t="s">
        <v>201</v>
      </c>
      <c r="AU588" s="197" t="s">
        <v>85</v>
      </c>
      <c r="AV588" s="13" t="s">
        <v>85</v>
      </c>
      <c r="AW588" s="13" t="s">
        <v>32</v>
      </c>
      <c r="AX588" s="13" t="s">
        <v>76</v>
      </c>
      <c r="AY588" s="197" t="s">
        <v>153</v>
      </c>
    </row>
    <row r="589" s="13" customFormat="1">
      <c r="A589" s="13"/>
      <c r="B589" s="195"/>
      <c r="C589" s="13"/>
      <c r="D589" s="196" t="s">
        <v>201</v>
      </c>
      <c r="E589" s="197" t="s">
        <v>1</v>
      </c>
      <c r="F589" s="198" t="s">
        <v>1093</v>
      </c>
      <c r="G589" s="13"/>
      <c r="H589" s="199">
        <v>1</v>
      </c>
      <c r="I589" s="200"/>
      <c r="J589" s="13"/>
      <c r="K589" s="13"/>
      <c r="L589" s="195"/>
      <c r="M589" s="201"/>
      <c r="N589" s="202"/>
      <c r="O589" s="202"/>
      <c r="P589" s="202"/>
      <c r="Q589" s="202"/>
      <c r="R589" s="202"/>
      <c r="S589" s="202"/>
      <c r="T589" s="20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7" t="s">
        <v>201</v>
      </c>
      <c r="AU589" s="197" t="s">
        <v>85</v>
      </c>
      <c r="AV589" s="13" t="s">
        <v>85</v>
      </c>
      <c r="AW589" s="13" t="s">
        <v>32</v>
      </c>
      <c r="AX589" s="13" t="s">
        <v>76</v>
      </c>
      <c r="AY589" s="197" t="s">
        <v>153</v>
      </c>
    </row>
    <row r="590" s="2" customFormat="1" ht="24.15" customHeight="1">
      <c r="A590" s="35"/>
      <c r="B590" s="174"/>
      <c r="C590" s="175" t="s">
        <v>1094</v>
      </c>
      <c r="D590" s="175" t="s">
        <v>154</v>
      </c>
      <c r="E590" s="176" t="s">
        <v>1095</v>
      </c>
      <c r="F590" s="177" t="s">
        <v>1096</v>
      </c>
      <c r="G590" s="178" t="s">
        <v>172</v>
      </c>
      <c r="H590" s="179">
        <v>4</v>
      </c>
      <c r="I590" s="180"/>
      <c r="J590" s="181">
        <f>ROUND(I590*H590,2)</f>
        <v>0</v>
      </c>
      <c r="K590" s="177" t="s">
        <v>173</v>
      </c>
      <c r="L590" s="36"/>
      <c r="M590" s="182" t="s">
        <v>1</v>
      </c>
      <c r="N590" s="183" t="s">
        <v>41</v>
      </c>
      <c r="O590" s="74"/>
      <c r="P590" s="184">
        <f>O590*H590</f>
        <v>0</v>
      </c>
      <c r="Q590" s="184">
        <v>0</v>
      </c>
      <c r="R590" s="184">
        <f>Q590*H590</f>
        <v>0</v>
      </c>
      <c r="S590" s="184">
        <v>0</v>
      </c>
      <c r="T590" s="185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186" t="s">
        <v>94</v>
      </c>
      <c r="AT590" s="186" t="s">
        <v>154</v>
      </c>
      <c r="AU590" s="186" t="s">
        <v>85</v>
      </c>
      <c r="AY590" s="16" t="s">
        <v>153</v>
      </c>
      <c r="BE590" s="187">
        <f>IF(N590="základní",J590,0)</f>
        <v>0</v>
      </c>
      <c r="BF590" s="187">
        <f>IF(N590="snížená",J590,0)</f>
        <v>0</v>
      </c>
      <c r="BG590" s="187">
        <f>IF(N590="zákl. přenesená",J590,0)</f>
        <v>0</v>
      </c>
      <c r="BH590" s="187">
        <f>IF(N590="sníž. přenesená",J590,0)</f>
        <v>0</v>
      </c>
      <c r="BI590" s="187">
        <f>IF(N590="nulová",J590,0)</f>
        <v>0</v>
      </c>
      <c r="BJ590" s="16" t="s">
        <v>83</v>
      </c>
      <c r="BK590" s="187">
        <f>ROUND(I590*H590,2)</f>
        <v>0</v>
      </c>
      <c r="BL590" s="16" t="s">
        <v>94</v>
      </c>
      <c r="BM590" s="186" t="s">
        <v>1097</v>
      </c>
    </row>
    <row r="591" s="2" customFormat="1" ht="24.15" customHeight="1">
      <c r="A591" s="35"/>
      <c r="B591" s="174"/>
      <c r="C591" s="204" t="s">
        <v>1098</v>
      </c>
      <c r="D591" s="204" t="s">
        <v>420</v>
      </c>
      <c r="E591" s="205" t="s">
        <v>1099</v>
      </c>
      <c r="F591" s="206" t="s">
        <v>1100</v>
      </c>
      <c r="G591" s="207" t="s">
        <v>172</v>
      </c>
      <c r="H591" s="208">
        <v>4</v>
      </c>
      <c r="I591" s="209"/>
      <c r="J591" s="210">
        <f>ROUND(I591*H591,2)</f>
        <v>0</v>
      </c>
      <c r="K591" s="206" t="s">
        <v>173</v>
      </c>
      <c r="L591" s="211"/>
      <c r="M591" s="212" t="s">
        <v>1</v>
      </c>
      <c r="N591" s="213" t="s">
        <v>41</v>
      </c>
      <c r="O591" s="74"/>
      <c r="P591" s="184">
        <f>O591*H591</f>
        <v>0</v>
      </c>
      <c r="Q591" s="184">
        <v>0.017000000000000001</v>
      </c>
      <c r="R591" s="184">
        <f>Q591*H591</f>
        <v>0.068000000000000005</v>
      </c>
      <c r="S591" s="184">
        <v>0</v>
      </c>
      <c r="T591" s="185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186" t="s">
        <v>347</v>
      </c>
      <c r="AT591" s="186" t="s">
        <v>420</v>
      </c>
      <c r="AU591" s="186" t="s">
        <v>85</v>
      </c>
      <c r="AY591" s="16" t="s">
        <v>153</v>
      </c>
      <c r="BE591" s="187">
        <f>IF(N591="základní",J591,0)</f>
        <v>0</v>
      </c>
      <c r="BF591" s="187">
        <f>IF(N591="snížená",J591,0)</f>
        <v>0</v>
      </c>
      <c r="BG591" s="187">
        <f>IF(N591="zákl. přenesená",J591,0)</f>
        <v>0</v>
      </c>
      <c r="BH591" s="187">
        <f>IF(N591="sníž. přenesená",J591,0)</f>
        <v>0</v>
      </c>
      <c r="BI591" s="187">
        <f>IF(N591="nulová",J591,0)</f>
        <v>0</v>
      </c>
      <c r="BJ591" s="16" t="s">
        <v>83</v>
      </c>
      <c r="BK591" s="187">
        <f>ROUND(I591*H591,2)</f>
        <v>0</v>
      </c>
      <c r="BL591" s="16" t="s">
        <v>94</v>
      </c>
      <c r="BM591" s="186" t="s">
        <v>1101</v>
      </c>
    </row>
    <row r="592" s="13" customFormat="1">
      <c r="A592" s="13"/>
      <c r="B592" s="195"/>
      <c r="C592" s="13"/>
      <c r="D592" s="196" t="s">
        <v>201</v>
      </c>
      <c r="E592" s="197" t="s">
        <v>1</v>
      </c>
      <c r="F592" s="198" t="s">
        <v>1102</v>
      </c>
      <c r="G592" s="13"/>
      <c r="H592" s="199">
        <v>4</v>
      </c>
      <c r="I592" s="200"/>
      <c r="J592" s="13"/>
      <c r="K592" s="13"/>
      <c r="L592" s="195"/>
      <c r="M592" s="201"/>
      <c r="N592" s="202"/>
      <c r="O592" s="202"/>
      <c r="P592" s="202"/>
      <c r="Q592" s="202"/>
      <c r="R592" s="202"/>
      <c r="S592" s="202"/>
      <c r="T592" s="20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7" t="s">
        <v>201</v>
      </c>
      <c r="AU592" s="197" t="s">
        <v>85</v>
      </c>
      <c r="AV592" s="13" t="s">
        <v>85</v>
      </c>
      <c r="AW592" s="13" t="s">
        <v>32</v>
      </c>
      <c r="AX592" s="13" t="s">
        <v>83</v>
      </c>
      <c r="AY592" s="197" t="s">
        <v>153</v>
      </c>
    </row>
    <row r="593" s="2" customFormat="1" ht="24.15" customHeight="1">
      <c r="A593" s="35"/>
      <c r="B593" s="174"/>
      <c r="C593" s="175" t="s">
        <v>1103</v>
      </c>
      <c r="D593" s="175" t="s">
        <v>154</v>
      </c>
      <c r="E593" s="176" t="s">
        <v>1104</v>
      </c>
      <c r="F593" s="177" t="s">
        <v>1105</v>
      </c>
      <c r="G593" s="178" t="s">
        <v>172</v>
      </c>
      <c r="H593" s="179">
        <v>7</v>
      </c>
      <c r="I593" s="180"/>
      <c r="J593" s="181">
        <f>ROUND(I593*H593,2)</f>
        <v>0</v>
      </c>
      <c r="K593" s="177" t="s">
        <v>173</v>
      </c>
      <c r="L593" s="36"/>
      <c r="M593" s="182" t="s">
        <v>1</v>
      </c>
      <c r="N593" s="183" t="s">
        <v>41</v>
      </c>
      <c r="O593" s="74"/>
      <c r="P593" s="184">
        <f>O593*H593</f>
        <v>0</v>
      </c>
      <c r="Q593" s="184">
        <v>0.00092000000000000003</v>
      </c>
      <c r="R593" s="184">
        <f>Q593*H593</f>
        <v>0.0064400000000000004</v>
      </c>
      <c r="S593" s="184">
        <v>0</v>
      </c>
      <c r="T593" s="185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186" t="s">
        <v>94</v>
      </c>
      <c r="AT593" s="186" t="s">
        <v>154</v>
      </c>
      <c r="AU593" s="186" t="s">
        <v>85</v>
      </c>
      <c r="AY593" s="16" t="s">
        <v>153</v>
      </c>
      <c r="BE593" s="187">
        <f>IF(N593="základní",J593,0)</f>
        <v>0</v>
      </c>
      <c r="BF593" s="187">
        <f>IF(N593="snížená",J593,0)</f>
        <v>0</v>
      </c>
      <c r="BG593" s="187">
        <f>IF(N593="zákl. přenesená",J593,0)</f>
        <v>0</v>
      </c>
      <c r="BH593" s="187">
        <f>IF(N593="sníž. přenesená",J593,0)</f>
        <v>0</v>
      </c>
      <c r="BI593" s="187">
        <f>IF(N593="nulová",J593,0)</f>
        <v>0</v>
      </c>
      <c r="BJ593" s="16" t="s">
        <v>83</v>
      </c>
      <c r="BK593" s="187">
        <f>ROUND(I593*H593,2)</f>
        <v>0</v>
      </c>
      <c r="BL593" s="16" t="s">
        <v>94</v>
      </c>
      <c r="BM593" s="186" t="s">
        <v>1106</v>
      </c>
    </row>
    <row r="594" s="2" customFormat="1" ht="16.5" customHeight="1">
      <c r="A594" s="35"/>
      <c r="B594" s="174"/>
      <c r="C594" s="204" t="s">
        <v>1107</v>
      </c>
      <c r="D594" s="204" t="s">
        <v>420</v>
      </c>
      <c r="E594" s="205" t="s">
        <v>83</v>
      </c>
      <c r="F594" s="206" t="s">
        <v>1108</v>
      </c>
      <c r="G594" s="207" t="s">
        <v>172</v>
      </c>
      <c r="H594" s="208">
        <v>3</v>
      </c>
      <c r="I594" s="209"/>
      <c r="J594" s="210">
        <f>ROUND(I594*H594,2)</f>
        <v>0</v>
      </c>
      <c r="K594" s="206" t="s">
        <v>1</v>
      </c>
      <c r="L594" s="211"/>
      <c r="M594" s="212" t="s">
        <v>1</v>
      </c>
      <c r="N594" s="213" t="s">
        <v>41</v>
      </c>
      <c r="O594" s="74"/>
      <c r="P594" s="184">
        <f>O594*H594</f>
        <v>0</v>
      </c>
      <c r="Q594" s="184">
        <v>0</v>
      </c>
      <c r="R594" s="184">
        <f>Q594*H594</f>
        <v>0</v>
      </c>
      <c r="S594" s="184">
        <v>0</v>
      </c>
      <c r="T594" s="185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186" t="s">
        <v>347</v>
      </c>
      <c r="AT594" s="186" t="s">
        <v>420</v>
      </c>
      <c r="AU594" s="186" t="s">
        <v>85</v>
      </c>
      <c r="AY594" s="16" t="s">
        <v>153</v>
      </c>
      <c r="BE594" s="187">
        <f>IF(N594="základní",J594,0)</f>
        <v>0</v>
      </c>
      <c r="BF594" s="187">
        <f>IF(N594="snížená",J594,0)</f>
        <v>0</v>
      </c>
      <c r="BG594" s="187">
        <f>IF(N594="zákl. přenesená",J594,0)</f>
        <v>0</v>
      </c>
      <c r="BH594" s="187">
        <f>IF(N594="sníž. přenesená",J594,0)</f>
        <v>0</v>
      </c>
      <c r="BI594" s="187">
        <f>IF(N594="nulová",J594,0)</f>
        <v>0</v>
      </c>
      <c r="BJ594" s="16" t="s">
        <v>83</v>
      </c>
      <c r="BK594" s="187">
        <f>ROUND(I594*H594,2)</f>
        <v>0</v>
      </c>
      <c r="BL594" s="16" t="s">
        <v>94</v>
      </c>
      <c r="BM594" s="186" t="s">
        <v>1109</v>
      </c>
    </row>
    <row r="595" s="2" customFormat="1" ht="16.5" customHeight="1">
      <c r="A595" s="35"/>
      <c r="B595" s="174"/>
      <c r="C595" s="204" t="s">
        <v>1110</v>
      </c>
      <c r="D595" s="204" t="s">
        <v>420</v>
      </c>
      <c r="E595" s="205" t="s">
        <v>169</v>
      </c>
      <c r="F595" s="206" t="s">
        <v>1111</v>
      </c>
      <c r="G595" s="207" t="s">
        <v>172</v>
      </c>
      <c r="H595" s="208">
        <v>4</v>
      </c>
      <c r="I595" s="209"/>
      <c r="J595" s="210">
        <f>ROUND(I595*H595,2)</f>
        <v>0</v>
      </c>
      <c r="K595" s="206" t="s">
        <v>1</v>
      </c>
      <c r="L595" s="211"/>
      <c r="M595" s="212" t="s">
        <v>1</v>
      </c>
      <c r="N595" s="213" t="s">
        <v>41</v>
      </c>
      <c r="O595" s="74"/>
      <c r="P595" s="184">
        <f>O595*H595</f>
        <v>0</v>
      </c>
      <c r="Q595" s="184">
        <v>0</v>
      </c>
      <c r="R595" s="184">
        <f>Q595*H595</f>
        <v>0</v>
      </c>
      <c r="S595" s="184">
        <v>0</v>
      </c>
      <c r="T595" s="185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86" t="s">
        <v>347</v>
      </c>
      <c r="AT595" s="186" t="s">
        <v>420</v>
      </c>
      <c r="AU595" s="186" t="s">
        <v>85</v>
      </c>
      <c r="AY595" s="16" t="s">
        <v>153</v>
      </c>
      <c r="BE595" s="187">
        <f>IF(N595="základní",J595,0)</f>
        <v>0</v>
      </c>
      <c r="BF595" s="187">
        <f>IF(N595="snížená",J595,0)</f>
        <v>0</v>
      </c>
      <c r="BG595" s="187">
        <f>IF(N595="zákl. přenesená",J595,0)</f>
        <v>0</v>
      </c>
      <c r="BH595" s="187">
        <f>IF(N595="sníž. přenesená",J595,0)</f>
        <v>0</v>
      </c>
      <c r="BI595" s="187">
        <f>IF(N595="nulová",J595,0)</f>
        <v>0</v>
      </c>
      <c r="BJ595" s="16" t="s">
        <v>83</v>
      </c>
      <c r="BK595" s="187">
        <f>ROUND(I595*H595,2)</f>
        <v>0</v>
      </c>
      <c r="BL595" s="16" t="s">
        <v>94</v>
      </c>
      <c r="BM595" s="186" t="s">
        <v>1112</v>
      </c>
    </row>
    <row r="596" s="2" customFormat="1" ht="24.15" customHeight="1">
      <c r="A596" s="35"/>
      <c r="B596" s="174"/>
      <c r="C596" s="175" t="s">
        <v>1113</v>
      </c>
      <c r="D596" s="175" t="s">
        <v>154</v>
      </c>
      <c r="E596" s="176" t="s">
        <v>1114</v>
      </c>
      <c r="F596" s="177" t="s">
        <v>1115</v>
      </c>
      <c r="G596" s="178" t="s">
        <v>172</v>
      </c>
      <c r="H596" s="179">
        <v>1</v>
      </c>
      <c r="I596" s="180"/>
      <c r="J596" s="181">
        <f>ROUND(I596*H596,2)</f>
        <v>0</v>
      </c>
      <c r="K596" s="177" t="s">
        <v>173</v>
      </c>
      <c r="L596" s="36"/>
      <c r="M596" s="182" t="s">
        <v>1</v>
      </c>
      <c r="N596" s="183" t="s">
        <v>41</v>
      </c>
      <c r="O596" s="74"/>
      <c r="P596" s="184">
        <f>O596*H596</f>
        <v>0</v>
      </c>
      <c r="Q596" s="184">
        <v>0.00088000000000000003</v>
      </c>
      <c r="R596" s="184">
        <f>Q596*H596</f>
        <v>0.00088000000000000003</v>
      </c>
      <c r="S596" s="184">
        <v>0</v>
      </c>
      <c r="T596" s="185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186" t="s">
        <v>94</v>
      </c>
      <c r="AT596" s="186" t="s">
        <v>154</v>
      </c>
      <c r="AU596" s="186" t="s">
        <v>85</v>
      </c>
      <c r="AY596" s="16" t="s">
        <v>153</v>
      </c>
      <c r="BE596" s="187">
        <f>IF(N596="základní",J596,0)</f>
        <v>0</v>
      </c>
      <c r="BF596" s="187">
        <f>IF(N596="snížená",J596,0)</f>
        <v>0</v>
      </c>
      <c r="BG596" s="187">
        <f>IF(N596="zákl. přenesená",J596,0)</f>
        <v>0</v>
      </c>
      <c r="BH596" s="187">
        <f>IF(N596="sníž. přenesená",J596,0)</f>
        <v>0</v>
      </c>
      <c r="BI596" s="187">
        <f>IF(N596="nulová",J596,0)</f>
        <v>0</v>
      </c>
      <c r="BJ596" s="16" t="s">
        <v>83</v>
      </c>
      <c r="BK596" s="187">
        <f>ROUND(I596*H596,2)</f>
        <v>0</v>
      </c>
      <c r="BL596" s="16" t="s">
        <v>94</v>
      </c>
      <c r="BM596" s="186" t="s">
        <v>1116</v>
      </c>
    </row>
    <row r="597" s="2" customFormat="1" ht="16.5" customHeight="1">
      <c r="A597" s="35"/>
      <c r="B597" s="174"/>
      <c r="C597" s="204" t="s">
        <v>1117</v>
      </c>
      <c r="D597" s="204" t="s">
        <v>420</v>
      </c>
      <c r="E597" s="205" t="s">
        <v>250</v>
      </c>
      <c r="F597" s="206" t="s">
        <v>1118</v>
      </c>
      <c r="G597" s="207" t="s">
        <v>172</v>
      </c>
      <c r="H597" s="208">
        <v>1</v>
      </c>
      <c r="I597" s="209"/>
      <c r="J597" s="210">
        <f>ROUND(I597*H597,2)</f>
        <v>0</v>
      </c>
      <c r="K597" s="206" t="s">
        <v>1</v>
      </c>
      <c r="L597" s="211"/>
      <c r="M597" s="212" t="s">
        <v>1</v>
      </c>
      <c r="N597" s="213" t="s">
        <v>41</v>
      </c>
      <c r="O597" s="74"/>
      <c r="P597" s="184">
        <f>O597*H597</f>
        <v>0</v>
      </c>
      <c r="Q597" s="184">
        <v>0</v>
      </c>
      <c r="R597" s="184">
        <f>Q597*H597</f>
        <v>0</v>
      </c>
      <c r="S597" s="184">
        <v>0</v>
      </c>
      <c r="T597" s="185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186" t="s">
        <v>347</v>
      </c>
      <c r="AT597" s="186" t="s">
        <v>420</v>
      </c>
      <c r="AU597" s="186" t="s">
        <v>85</v>
      </c>
      <c r="AY597" s="16" t="s">
        <v>153</v>
      </c>
      <c r="BE597" s="187">
        <f>IF(N597="základní",J597,0)</f>
        <v>0</v>
      </c>
      <c r="BF597" s="187">
        <f>IF(N597="snížená",J597,0)</f>
        <v>0</v>
      </c>
      <c r="BG597" s="187">
        <f>IF(N597="zákl. přenesená",J597,0)</f>
        <v>0</v>
      </c>
      <c r="BH597" s="187">
        <f>IF(N597="sníž. přenesená",J597,0)</f>
        <v>0</v>
      </c>
      <c r="BI597" s="187">
        <f>IF(N597="nulová",J597,0)</f>
        <v>0</v>
      </c>
      <c r="BJ597" s="16" t="s">
        <v>83</v>
      </c>
      <c r="BK597" s="187">
        <f>ROUND(I597*H597,2)</f>
        <v>0</v>
      </c>
      <c r="BL597" s="16" t="s">
        <v>94</v>
      </c>
      <c r="BM597" s="186" t="s">
        <v>1119</v>
      </c>
    </row>
    <row r="598" s="2" customFormat="1" ht="24.15" customHeight="1">
      <c r="A598" s="35"/>
      <c r="B598" s="174"/>
      <c r="C598" s="175" t="s">
        <v>1120</v>
      </c>
      <c r="D598" s="175" t="s">
        <v>154</v>
      </c>
      <c r="E598" s="176" t="s">
        <v>1121</v>
      </c>
      <c r="F598" s="177" t="s">
        <v>1122</v>
      </c>
      <c r="G598" s="178" t="s">
        <v>172</v>
      </c>
      <c r="H598" s="179">
        <v>1</v>
      </c>
      <c r="I598" s="180"/>
      <c r="J598" s="181">
        <f>ROUND(I598*H598,2)</f>
        <v>0</v>
      </c>
      <c r="K598" s="177" t="s">
        <v>1</v>
      </c>
      <c r="L598" s="36"/>
      <c r="M598" s="182" t="s">
        <v>1</v>
      </c>
      <c r="N598" s="183" t="s">
        <v>41</v>
      </c>
      <c r="O598" s="74"/>
      <c r="P598" s="184">
        <f>O598*H598</f>
        <v>0</v>
      </c>
      <c r="Q598" s="184">
        <v>0</v>
      </c>
      <c r="R598" s="184">
        <f>Q598*H598</f>
        <v>0</v>
      </c>
      <c r="S598" s="184">
        <v>0</v>
      </c>
      <c r="T598" s="185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86" t="s">
        <v>94</v>
      </c>
      <c r="AT598" s="186" t="s">
        <v>154</v>
      </c>
      <c r="AU598" s="186" t="s">
        <v>85</v>
      </c>
      <c r="AY598" s="16" t="s">
        <v>153</v>
      </c>
      <c r="BE598" s="187">
        <f>IF(N598="základní",J598,0)</f>
        <v>0</v>
      </c>
      <c r="BF598" s="187">
        <f>IF(N598="snížená",J598,0)</f>
        <v>0</v>
      </c>
      <c r="BG598" s="187">
        <f>IF(N598="zákl. přenesená",J598,0)</f>
        <v>0</v>
      </c>
      <c r="BH598" s="187">
        <f>IF(N598="sníž. přenesená",J598,0)</f>
        <v>0</v>
      </c>
      <c r="BI598" s="187">
        <f>IF(N598="nulová",J598,0)</f>
        <v>0</v>
      </c>
      <c r="BJ598" s="16" t="s">
        <v>83</v>
      </c>
      <c r="BK598" s="187">
        <f>ROUND(I598*H598,2)</f>
        <v>0</v>
      </c>
      <c r="BL598" s="16" t="s">
        <v>94</v>
      </c>
      <c r="BM598" s="186" t="s">
        <v>1123</v>
      </c>
    </row>
    <row r="599" s="2" customFormat="1" ht="24.15" customHeight="1">
      <c r="A599" s="35"/>
      <c r="B599" s="174"/>
      <c r="C599" s="175" t="s">
        <v>1124</v>
      </c>
      <c r="D599" s="175" t="s">
        <v>154</v>
      </c>
      <c r="E599" s="176" t="s">
        <v>1125</v>
      </c>
      <c r="F599" s="177" t="s">
        <v>1126</v>
      </c>
      <c r="G599" s="178" t="s">
        <v>172</v>
      </c>
      <c r="H599" s="179">
        <v>19</v>
      </c>
      <c r="I599" s="180"/>
      <c r="J599" s="181">
        <f>ROUND(I599*H599,2)</f>
        <v>0</v>
      </c>
      <c r="K599" s="177" t="s">
        <v>173</v>
      </c>
      <c r="L599" s="36"/>
      <c r="M599" s="182" t="s">
        <v>1</v>
      </c>
      <c r="N599" s="183" t="s">
        <v>41</v>
      </c>
      <c r="O599" s="74"/>
      <c r="P599" s="184">
        <f>O599*H599</f>
        <v>0</v>
      </c>
      <c r="Q599" s="184">
        <v>0.00040000000000000002</v>
      </c>
      <c r="R599" s="184">
        <f>Q599*H599</f>
        <v>0.0076</v>
      </c>
      <c r="S599" s="184">
        <v>0</v>
      </c>
      <c r="T599" s="185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186" t="s">
        <v>94</v>
      </c>
      <c r="AT599" s="186" t="s">
        <v>154</v>
      </c>
      <c r="AU599" s="186" t="s">
        <v>85</v>
      </c>
      <c r="AY599" s="16" t="s">
        <v>153</v>
      </c>
      <c r="BE599" s="187">
        <f>IF(N599="základní",J599,0)</f>
        <v>0</v>
      </c>
      <c r="BF599" s="187">
        <f>IF(N599="snížená",J599,0)</f>
        <v>0</v>
      </c>
      <c r="BG599" s="187">
        <f>IF(N599="zákl. přenesená",J599,0)</f>
        <v>0</v>
      </c>
      <c r="BH599" s="187">
        <f>IF(N599="sníž. přenesená",J599,0)</f>
        <v>0</v>
      </c>
      <c r="BI599" s="187">
        <f>IF(N599="nulová",J599,0)</f>
        <v>0</v>
      </c>
      <c r="BJ599" s="16" t="s">
        <v>83</v>
      </c>
      <c r="BK599" s="187">
        <f>ROUND(I599*H599,2)</f>
        <v>0</v>
      </c>
      <c r="BL599" s="16" t="s">
        <v>94</v>
      </c>
      <c r="BM599" s="186" t="s">
        <v>1127</v>
      </c>
    </row>
    <row r="600" s="2" customFormat="1" ht="37.8" customHeight="1">
      <c r="A600" s="35"/>
      <c r="B600" s="174"/>
      <c r="C600" s="204" t="s">
        <v>1128</v>
      </c>
      <c r="D600" s="204" t="s">
        <v>420</v>
      </c>
      <c r="E600" s="205" t="s">
        <v>1129</v>
      </c>
      <c r="F600" s="206" t="s">
        <v>1130</v>
      </c>
      <c r="G600" s="207" t="s">
        <v>172</v>
      </c>
      <c r="H600" s="208">
        <v>19</v>
      </c>
      <c r="I600" s="209"/>
      <c r="J600" s="210">
        <f>ROUND(I600*H600,2)</f>
        <v>0</v>
      </c>
      <c r="K600" s="206" t="s">
        <v>173</v>
      </c>
      <c r="L600" s="211"/>
      <c r="M600" s="212" t="s">
        <v>1</v>
      </c>
      <c r="N600" s="213" t="s">
        <v>41</v>
      </c>
      <c r="O600" s="74"/>
      <c r="P600" s="184">
        <f>O600*H600</f>
        <v>0</v>
      </c>
      <c r="Q600" s="184">
        <v>0.016</v>
      </c>
      <c r="R600" s="184">
        <f>Q600*H600</f>
        <v>0.30399999999999999</v>
      </c>
      <c r="S600" s="184">
        <v>0</v>
      </c>
      <c r="T600" s="185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186" t="s">
        <v>347</v>
      </c>
      <c r="AT600" s="186" t="s">
        <v>420</v>
      </c>
      <c r="AU600" s="186" t="s">
        <v>85</v>
      </c>
      <c r="AY600" s="16" t="s">
        <v>153</v>
      </c>
      <c r="BE600" s="187">
        <f>IF(N600="základní",J600,0)</f>
        <v>0</v>
      </c>
      <c r="BF600" s="187">
        <f>IF(N600="snížená",J600,0)</f>
        <v>0</v>
      </c>
      <c r="BG600" s="187">
        <f>IF(N600="zákl. přenesená",J600,0)</f>
        <v>0</v>
      </c>
      <c r="BH600" s="187">
        <f>IF(N600="sníž. přenesená",J600,0)</f>
        <v>0</v>
      </c>
      <c r="BI600" s="187">
        <f>IF(N600="nulová",J600,0)</f>
        <v>0</v>
      </c>
      <c r="BJ600" s="16" t="s">
        <v>83</v>
      </c>
      <c r="BK600" s="187">
        <f>ROUND(I600*H600,2)</f>
        <v>0</v>
      </c>
      <c r="BL600" s="16" t="s">
        <v>94</v>
      </c>
      <c r="BM600" s="186" t="s">
        <v>1131</v>
      </c>
    </row>
    <row r="601" s="2" customFormat="1" ht="33" customHeight="1">
      <c r="A601" s="35"/>
      <c r="B601" s="174"/>
      <c r="C601" s="175" t="s">
        <v>1132</v>
      </c>
      <c r="D601" s="175" t="s">
        <v>154</v>
      </c>
      <c r="E601" s="176" t="s">
        <v>1133</v>
      </c>
      <c r="F601" s="177" t="s">
        <v>1134</v>
      </c>
      <c r="G601" s="178" t="s">
        <v>172</v>
      </c>
      <c r="H601" s="179">
        <v>5</v>
      </c>
      <c r="I601" s="180"/>
      <c r="J601" s="181">
        <f>ROUND(I601*H601,2)</f>
        <v>0</v>
      </c>
      <c r="K601" s="177" t="s">
        <v>173</v>
      </c>
      <c r="L601" s="36"/>
      <c r="M601" s="182" t="s">
        <v>1</v>
      </c>
      <c r="N601" s="183" t="s">
        <v>41</v>
      </c>
      <c r="O601" s="74"/>
      <c r="P601" s="184">
        <f>O601*H601</f>
        <v>0</v>
      </c>
      <c r="Q601" s="184">
        <v>0.00040999999999999999</v>
      </c>
      <c r="R601" s="184">
        <f>Q601*H601</f>
        <v>0.0020499999999999997</v>
      </c>
      <c r="S601" s="184">
        <v>0</v>
      </c>
      <c r="T601" s="185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86" t="s">
        <v>94</v>
      </c>
      <c r="AT601" s="186" t="s">
        <v>154</v>
      </c>
      <c r="AU601" s="186" t="s">
        <v>85</v>
      </c>
      <c r="AY601" s="16" t="s">
        <v>153</v>
      </c>
      <c r="BE601" s="187">
        <f>IF(N601="základní",J601,0)</f>
        <v>0</v>
      </c>
      <c r="BF601" s="187">
        <f>IF(N601="snížená",J601,0)</f>
        <v>0</v>
      </c>
      <c r="BG601" s="187">
        <f>IF(N601="zákl. přenesená",J601,0)</f>
        <v>0</v>
      </c>
      <c r="BH601" s="187">
        <f>IF(N601="sníž. přenesená",J601,0)</f>
        <v>0</v>
      </c>
      <c r="BI601" s="187">
        <f>IF(N601="nulová",J601,0)</f>
        <v>0</v>
      </c>
      <c r="BJ601" s="16" t="s">
        <v>83</v>
      </c>
      <c r="BK601" s="187">
        <f>ROUND(I601*H601,2)</f>
        <v>0</v>
      </c>
      <c r="BL601" s="16" t="s">
        <v>94</v>
      </c>
      <c r="BM601" s="186" t="s">
        <v>1135</v>
      </c>
    </row>
    <row r="602" s="2" customFormat="1" ht="37.8" customHeight="1">
      <c r="A602" s="35"/>
      <c r="B602" s="174"/>
      <c r="C602" s="204" t="s">
        <v>1136</v>
      </c>
      <c r="D602" s="204" t="s">
        <v>420</v>
      </c>
      <c r="E602" s="205" t="s">
        <v>1137</v>
      </c>
      <c r="F602" s="206" t="s">
        <v>1138</v>
      </c>
      <c r="G602" s="207" t="s">
        <v>172</v>
      </c>
      <c r="H602" s="208">
        <v>5</v>
      </c>
      <c r="I602" s="209"/>
      <c r="J602" s="210">
        <f>ROUND(I602*H602,2)</f>
        <v>0</v>
      </c>
      <c r="K602" s="206" t="s">
        <v>173</v>
      </c>
      <c r="L602" s="211"/>
      <c r="M602" s="212" t="s">
        <v>1</v>
      </c>
      <c r="N602" s="213" t="s">
        <v>41</v>
      </c>
      <c r="O602" s="74"/>
      <c r="P602" s="184">
        <f>O602*H602</f>
        <v>0</v>
      </c>
      <c r="Q602" s="184">
        <v>0.025999999999999999</v>
      </c>
      <c r="R602" s="184">
        <f>Q602*H602</f>
        <v>0.13</v>
      </c>
      <c r="S602" s="184">
        <v>0</v>
      </c>
      <c r="T602" s="185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186" t="s">
        <v>347</v>
      </c>
      <c r="AT602" s="186" t="s">
        <v>420</v>
      </c>
      <c r="AU602" s="186" t="s">
        <v>85</v>
      </c>
      <c r="AY602" s="16" t="s">
        <v>153</v>
      </c>
      <c r="BE602" s="187">
        <f>IF(N602="základní",J602,0)</f>
        <v>0</v>
      </c>
      <c r="BF602" s="187">
        <f>IF(N602="snížená",J602,0)</f>
        <v>0</v>
      </c>
      <c r="BG602" s="187">
        <f>IF(N602="zákl. přenesená",J602,0)</f>
        <v>0</v>
      </c>
      <c r="BH602" s="187">
        <f>IF(N602="sníž. přenesená",J602,0)</f>
        <v>0</v>
      </c>
      <c r="BI602" s="187">
        <f>IF(N602="nulová",J602,0)</f>
        <v>0</v>
      </c>
      <c r="BJ602" s="16" t="s">
        <v>83</v>
      </c>
      <c r="BK602" s="187">
        <f>ROUND(I602*H602,2)</f>
        <v>0</v>
      </c>
      <c r="BL602" s="16" t="s">
        <v>94</v>
      </c>
      <c r="BM602" s="186" t="s">
        <v>1139</v>
      </c>
    </row>
    <row r="603" s="2" customFormat="1" ht="24.15" customHeight="1">
      <c r="A603" s="35"/>
      <c r="B603" s="174"/>
      <c r="C603" s="175" t="s">
        <v>1140</v>
      </c>
      <c r="D603" s="175" t="s">
        <v>154</v>
      </c>
      <c r="E603" s="176" t="s">
        <v>1141</v>
      </c>
      <c r="F603" s="177" t="s">
        <v>1142</v>
      </c>
      <c r="G603" s="178" t="s">
        <v>172</v>
      </c>
      <c r="H603" s="179">
        <v>1</v>
      </c>
      <c r="I603" s="180"/>
      <c r="J603" s="181">
        <f>ROUND(I603*H603,2)</f>
        <v>0</v>
      </c>
      <c r="K603" s="177" t="s">
        <v>173</v>
      </c>
      <c r="L603" s="36"/>
      <c r="M603" s="182" t="s">
        <v>1</v>
      </c>
      <c r="N603" s="183" t="s">
        <v>41</v>
      </c>
      <c r="O603" s="74"/>
      <c r="P603" s="184">
        <f>O603*H603</f>
        <v>0</v>
      </c>
      <c r="Q603" s="184">
        <v>0</v>
      </c>
      <c r="R603" s="184">
        <f>Q603*H603</f>
        <v>0</v>
      </c>
      <c r="S603" s="184">
        <v>0</v>
      </c>
      <c r="T603" s="185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186" t="s">
        <v>94</v>
      </c>
      <c r="AT603" s="186" t="s">
        <v>154</v>
      </c>
      <c r="AU603" s="186" t="s">
        <v>85</v>
      </c>
      <c r="AY603" s="16" t="s">
        <v>153</v>
      </c>
      <c r="BE603" s="187">
        <f>IF(N603="základní",J603,0)</f>
        <v>0</v>
      </c>
      <c r="BF603" s="187">
        <f>IF(N603="snížená",J603,0)</f>
        <v>0</v>
      </c>
      <c r="BG603" s="187">
        <f>IF(N603="zákl. přenesená",J603,0)</f>
        <v>0</v>
      </c>
      <c r="BH603" s="187">
        <f>IF(N603="sníž. přenesená",J603,0)</f>
        <v>0</v>
      </c>
      <c r="BI603" s="187">
        <f>IF(N603="nulová",J603,0)</f>
        <v>0</v>
      </c>
      <c r="BJ603" s="16" t="s">
        <v>83</v>
      </c>
      <c r="BK603" s="187">
        <f>ROUND(I603*H603,2)</f>
        <v>0</v>
      </c>
      <c r="BL603" s="16" t="s">
        <v>94</v>
      </c>
      <c r="BM603" s="186" t="s">
        <v>1143</v>
      </c>
    </row>
    <row r="604" s="2" customFormat="1" ht="24.15" customHeight="1">
      <c r="A604" s="35"/>
      <c r="B604" s="174"/>
      <c r="C604" s="204" t="s">
        <v>1144</v>
      </c>
      <c r="D604" s="204" t="s">
        <v>420</v>
      </c>
      <c r="E604" s="205" t="s">
        <v>1145</v>
      </c>
      <c r="F604" s="206" t="s">
        <v>1146</v>
      </c>
      <c r="G604" s="207" t="s">
        <v>322</v>
      </c>
      <c r="H604" s="208">
        <v>0.5</v>
      </c>
      <c r="I604" s="209"/>
      <c r="J604" s="210">
        <f>ROUND(I604*H604,2)</f>
        <v>0</v>
      </c>
      <c r="K604" s="206" t="s">
        <v>173</v>
      </c>
      <c r="L604" s="211"/>
      <c r="M604" s="212" t="s">
        <v>1</v>
      </c>
      <c r="N604" s="213" t="s">
        <v>41</v>
      </c>
      <c r="O604" s="74"/>
      <c r="P604" s="184">
        <f>O604*H604</f>
        <v>0</v>
      </c>
      <c r="Q604" s="184">
        <v>0.0040000000000000001</v>
      </c>
      <c r="R604" s="184">
        <f>Q604*H604</f>
        <v>0.002</v>
      </c>
      <c r="S604" s="184">
        <v>0</v>
      </c>
      <c r="T604" s="185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186" t="s">
        <v>347</v>
      </c>
      <c r="AT604" s="186" t="s">
        <v>420</v>
      </c>
      <c r="AU604" s="186" t="s">
        <v>85</v>
      </c>
      <c r="AY604" s="16" t="s">
        <v>153</v>
      </c>
      <c r="BE604" s="187">
        <f>IF(N604="základní",J604,0)</f>
        <v>0</v>
      </c>
      <c r="BF604" s="187">
        <f>IF(N604="snížená",J604,0)</f>
        <v>0</v>
      </c>
      <c r="BG604" s="187">
        <f>IF(N604="zákl. přenesená",J604,0)</f>
        <v>0</v>
      </c>
      <c r="BH604" s="187">
        <f>IF(N604="sníž. přenesená",J604,0)</f>
        <v>0</v>
      </c>
      <c r="BI604" s="187">
        <f>IF(N604="nulová",J604,0)</f>
        <v>0</v>
      </c>
      <c r="BJ604" s="16" t="s">
        <v>83</v>
      </c>
      <c r="BK604" s="187">
        <f>ROUND(I604*H604,2)</f>
        <v>0</v>
      </c>
      <c r="BL604" s="16" t="s">
        <v>94</v>
      </c>
      <c r="BM604" s="186" t="s">
        <v>1147</v>
      </c>
    </row>
    <row r="605" s="13" customFormat="1">
      <c r="A605" s="13"/>
      <c r="B605" s="195"/>
      <c r="C605" s="13"/>
      <c r="D605" s="196" t="s">
        <v>201</v>
      </c>
      <c r="E605" s="13"/>
      <c r="F605" s="198" t="s">
        <v>1148</v>
      </c>
      <c r="G605" s="13"/>
      <c r="H605" s="199">
        <v>0.5</v>
      </c>
      <c r="I605" s="200"/>
      <c r="J605" s="13"/>
      <c r="K605" s="13"/>
      <c r="L605" s="195"/>
      <c r="M605" s="201"/>
      <c r="N605" s="202"/>
      <c r="O605" s="202"/>
      <c r="P605" s="202"/>
      <c r="Q605" s="202"/>
      <c r="R605" s="202"/>
      <c r="S605" s="202"/>
      <c r="T605" s="20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97" t="s">
        <v>201</v>
      </c>
      <c r="AU605" s="197" t="s">
        <v>85</v>
      </c>
      <c r="AV605" s="13" t="s">
        <v>85</v>
      </c>
      <c r="AW605" s="13" t="s">
        <v>3</v>
      </c>
      <c r="AX605" s="13" t="s">
        <v>83</v>
      </c>
      <c r="AY605" s="197" t="s">
        <v>153</v>
      </c>
    </row>
    <row r="606" s="2" customFormat="1" ht="24.15" customHeight="1">
      <c r="A606" s="35"/>
      <c r="B606" s="174"/>
      <c r="C606" s="204" t="s">
        <v>1149</v>
      </c>
      <c r="D606" s="204" t="s">
        <v>420</v>
      </c>
      <c r="E606" s="205" t="s">
        <v>1150</v>
      </c>
      <c r="F606" s="206" t="s">
        <v>1151</v>
      </c>
      <c r="G606" s="207" t="s">
        <v>1152</v>
      </c>
      <c r="H606" s="208">
        <v>1</v>
      </c>
      <c r="I606" s="209"/>
      <c r="J606" s="210">
        <f>ROUND(I606*H606,2)</f>
        <v>0</v>
      </c>
      <c r="K606" s="206" t="s">
        <v>173</v>
      </c>
      <c r="L606" s="211"/>
      <c r="M606" s="212" t="s">
        <v>1</v>
      </c>
      <c r="N606" s="213" t="s">
        <v>41</v>
      </c>
      <c r="O606" s="74"/>
      <c r="P606" s="184">
        <f>O606*H606</f>
        <v>0</v>
      </c>
      <c r="Q606" s="184">
        <v>6.0000000000000002E-05</v>
      </c>
      <c r="R606" s="184">
        <f>Q606*H606</f>
        <v>6.0000000000000002E-05</v>
      </c>
      <c r="S606" s="184">
        <v>0</v>
      </c>
      <c r="T606" s="185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186" t="s">
        <v>347</v>
      </c>
      <c r="AT606" s="186" t="s">
        <v>420</v>
      </c>
      <c r="AU606" s="186" t="s">
        <v>85</v>
      </c>
      <c r="AY606" s="16" t="s">
        <v>153</v>
      </c>
      <c r="BE606" s="187">
        <f>IF(N606="základní",J606,0)</f>
        <v>0</v>
      </c>
      <c r="BF606" s="187">
        <f>IF(N606="snížená",J606,0)</f>
        <v>0</v>
      </c>
      <c r="BG606" s="187">
        <f>IF(N606="zákl. přenesená",J606,0)</f>
        <v>0</v>
      </c>
      <c r="BH606" s="187">
        <f>IF(N606="sníž. přenesená",J606,0)</f>
        <v>0</v>
      </c>
      <c r="BI606" s="187">
        <f>IF(N606="nulová",J606,0)</f>
        <v>0</v>
      </c>
      <c r="BJ606" s="16" t="s">
        <v>83</v>
      </c>
      <c r="BK606" s="187">
        <f>ROUND(I606*H606,2)</f>
        <v>0</v>
      </c>
      <c r="BL606" s="16" t="s">
        <v>94</v>
      </c>
      <c r="BM606" s="186" t="s">
        <v>1153</v>
      </c>
    </row>
    <row r="607" s="2" customFormat="1" ht="24.15" customHeight="1">
      <c r="A607" s="35"/>
      <c r="B607" s="174"/>
      <c r="C607" s="175" t="s">
        <v>1154</v>
      </c>
      <c r="D607" s="175" t="s">
        <v>154</v>
      </c>
      <c r="E607" s="176" t="s">
        <v>1155</v>
      </c>
      <c r="F607" s="177" t="s">
        <v>1156</v>
      </c>
      <c r="G607" s="178" t="s">
        <v>172</v>
      </c>
      <c r="H607" s="179">
        <v>7</v>
      </c>
      <c r="I607" s="180"/>
      <c r="J607" s="181">
        <f>ROUND(I607*H607,2)</f>
        <v>0</v>
      </c>
      <c r="K607" s="177" t="s">
        <v>173</v>
      </c>
      <c r="L607" s="36"/>
      <c r="M607" s="182" t="s">
        <v>1</v>
      </c>
      <c r="N607" s="183" t="s">
        <v>41</v>
      </c>
      <c r="O607" s="74"/>
      <c r="P607" s="184">
        <f>O607*H607</f>
        <v>0</v>
      </c>
      <c r="Q607" s="184">
        <v>0</v>
      </c>
      <c r="R607" s="184">
        <f>Q607*H607</f>
        <v>0</v>
      </c>
      <c r="S607" s="184">
        <v>0</v>
      </c>
      <c r="T607" s="185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186" t="s">
        <v>94</v>
      </c>
      <c r="AT607" s="186" t="s">
        <v>154</v>
      </c>
      <c r="AU607" s="186" t="s">
        <v>85</v>
      </c>
      <c r="AY607" s="16" t="s">
        <v>153</v>
      </c>
      <c r="BE607" s="187">
        <f>IF(N607="základní",J607,0)</f>
        <v>0</v>
      </c>
      <c r="BF607" s="187">
        <f>IF(N607="snížená",J607,0)</f>
        <v>0</v>
      </c>
      <c r="BG607" s="187">
        <f>IF(N607="zákl. přenesená",J607,0)</f>
        <v>0</v>
      </c>
      <c r="BH607" s="187">
        <f>IF(N607="sníž. přenesená",J607,0)</f>
        <v>0</v>
      </c>
      <c r="BI607" s="187">
        <f>IF(N607="nulová",J607,0)</f>
        <v>0</v>
      </c>
      <c r="BJ607" s="16" t="s">
        <v>83</v>
      </c>
      <c r="BK607" s="187">
        <f>ROUND(I607*H607,2)</f>
        <v>0</v>
      </c>
      <c r="BL607" s="16" t="s">
        <v>94</v>
      </c>
      <c r="BM607" s="186" t="s">
        <v>1157</v>
      </c>
    </row>
    <row r="608" s="2" customFormat="1" ht="24.15" customHeight="1">
      <c r="A608" s="35"/>
      <c r="B608" s="174"/>
      <c r="C608" s="204" t="s">
        <v>1158</v>
      </c>
      <c r="D608" s="204" t="s">
        <v>420</v>
      </c>
      <c r="E608" s="205" t="s">
        <v>1159</v>
      </c>
      <c r="F608" s="206" t="s">
        <v>1160</v>
      </c>
      <c r="G608" s="207" t="s">
        <v>322</v>
      </c>
      <c r="H608" s="208">
        <v>3.5</v>
      </c>
      <c r="I608" s="209"/>
      <c r="J608" s="210">
        <f>ROUND(I608*H608,2)</f>
        <v>0</v>
      </c>
      <c r="K608" s="206" t="s">
        <v>173</v>
      </c>
      <c r="L608" s="211"/>
      <c r="M608" s="212" t="s">
        <v>1</v>
      </c>
      <c r="N608" s="213" t="s">
        <v>41</v>
      </c>
      <c r="O608" s="74"/>
      <c r="P608" s="184">
        <f>O608*H608</f>
        <v>0</v>
      </c>
      <c r="Q608" s="184">
        <v>0.0070000000000000001</v>
      </c>
      <c r="R608" s="184">
        <f>Q608*H608</f>
        <v>0.024500000000000001</v>
      </c>
      <c r="S608" s="184">
        <v>0</v>
      </c>
      <c r="T608" s="185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186" t="s">
        <v>347</v>
      </c>
      <c r="AT608" s="186" t="s">
        <v>420</v>
      </c>
      <c r="AU608" s="186" t="s">
        <v>85</v>
      </c>
      <c r="AY608" s="16" t="s">
        <v>153</v>
      </c>
      <c r="BE608" s="187">
        <f>IF(N608="základní",J608,0)</f>
        <v>0</v>
      </c>
      <c r="BF608" s="187">
        <f>IF(N608="snížená",J608,0)</f>
        <v>0</v>
      </c>
      <c r="BG608" s="187">
        <f>IF(N608="zákl. přenesená",J608,0)</f>
        <v>0</v>
      </c>
      <c r="BH608" s="187">
        <f>IF(N608="sníž. přenesená",J608,0)</f>
        <v>0</v>
      </c>
      <c r="BI608" s="187">
        <f>IF(N608="nulová",J608,0)</f>
        <v>0</v>
      </c>
      <c r="BJ608" s="16" t="s">
        <v>83</v>
      </c>
      <c r="BK608" s="187">
        <f>ROUND(I608*H608,2)</f>
        <v>0</v>
      </c>
      <c r="BL608" s="16" t="s">
        <v>94</v>
      </c>
      <c r="BM608" s="186" t="s">
        <v>1161</v>
      </c>
    </row>
    <row r="609" s="13" customFormat="1">
      <c r="A609" s="13"/>
      <c r="B609" s="195"/>
      <c r="C609" s="13"/>
      <c r="D609" s="196" t="s">
        <v>201</v>
      </c>
      <c r="E609" s="197" t="s">
        <v>1</v>
      </c>
      <c r="F609" s="198" t="s">
        <v>1162</v>
      </c>
      <c r="G609" s="13"/>
      <c r="H609" s="199">
        <v>3.5</v>
      </c>
      <c r="I609" s="200"/>
      <c r="J609" s="13"/>
      <c r="K609" s="13"/>
      <c r="L609" s="195"/>
      <c r="M609" s="201"/>
      <c r="N609" s="202"/>
      <c r="O609" s="202"/>
      <c r="P609" s="202"/>
      <c r="Q609" s="202"/>
      <c r="R609" s="202"/>
      <c r="S609" s="202"/>
      <c r="T609" s="20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7" t="s">
        <v>201</v>
      </c>
      <c r="AU609" s="197" t="s">
        <v>85</v>
      </c>
      <c r="AV609" s="13" t="s">
        <v>85</v>
      </c>
      <c r="AW609" s="13" t="s">
        <v>32</v>
      </c>
      <c r="AX609" s="13" t="s">
        <v>83</v>
      </c>
      <c r="AY609" s="197" t="s">
        <v>153</v>
      </c>
    </row>
    <row r="610" s="2" customFormat="1" ht="24.15" customHeight="1">
      <c r="A610" s="35"/>
      <c r="B610" s="174"/>
      <c r="C610" s="204" t="s">
        <v>745</v>
      </c>
      <c r="D610" s="204" t="s">
        <v>420</v>
      </c>
      <c r="E610" s="205" t="s">
        <v>1150</v>
      </c>
      <c r="F610" s="206" t="s">
        <v>1151</v>
      </c>
      <c r="G610" s="207" t="s">
        <v>1152</v>
      </c>
      <c r="H610" s="208">
        <v>7</v>
      </c>
      <c r="I610" s="209"/>
      <c r="J610" s="210">
        <f>ROUND(I610*H610,2)</f>
        <v>0</v>
      </c>
      <c r="K610" s="206" t="s">
        <v>173</v>
      </c>
      <c r="L610" s="211"/>
      <c r="M610" s="212" t="s">
        <v>1</v>
      </c>
      <c r="N610" s="213" t="s">
        <v>41</v>
      </c>
      <c r="O610" s="74"/>
      <c r="P610" s="184">
        <f>O610*H610</f>
        <v>0</v>
      </c>
      <c r="Q610" s="184">
        <v>6.0000000000000002E-05</v>
      </c>
      <c r="R610" s="184">
        <f>Q610*H610</f>
        <v>0.00042000000000000002</v>
      </c>
      <c r="S610" s="184">
        <v>0</v>
      </c>
      <c r="T610" s="185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186" t="s">
        <v>347</v>
      </c>
      <c r="AT610" s="186" t="s">
        <v>420</v>
      </c>
      <c r="AU610" s="186" t="s">
        <v>85</v>
      </c>
      <c r="AY610" s="16" t="s">
        <v>153</v>
      </c>
      <c r="BE610" s="187">
        <f>IF(N610="základní",J610,0)</f>
        <v>0</v>
      </c>
      <c r="BF610" s="187">
        <f>IF(N610="snížená",J610,0)</f>
        <v>0</v>
      </c>
      <c r="BG610" s="187">
        <f>IF(N610="zákl. přenesená",J610,0)</f>
        <v>0</v>
      </c>
      <c r="BH610" s="187">
        <f>IF(N610="sníž. přenesená",J610,0)</f>
        <v>0</v>
      </c>
      <c r="BI610" s="187">
        <f>IF(N610="nulová",J610,0)</f>
        <v>0</v>
      </c>
      <c r="BJ610" s="16" t="s">
        <v>83</v>
      </c>
      <c r="BK610" s="187">
        <f>ROUND(I610*H610,2)</f>
        <v>0</v>
      </c>
      <c r="BL610" s="16" t="s">
        <v>94</v>
      </c>
      <c r="BM610" s="186" t="s">
        <v>1163</v>
      </c>
    </row>
    <row r="611" s="2" customFormat="1" ht="24.15" customHeight="1">
      <c r="A611" s="35"/>
      <c r="B611" s="174"/>
      <c r="C611" s="175" t="s">
        <v>1164</v>
      </c>
      <c r="D611" s="175" t="s">
        <v>154</v>
      </c>
      <c r="E611" s="176" t="s">
        <v>1165</v>
      </c>
      <c r="F611" s="177" t="s">
        <v>1166</v>
      </c>
      <c r="G611" s="178" t="s">
        <v>831</v>
      </c>
      <c r="H611" s="214"/>
      <c r="I611" s="180"/>
      <c r="J611" s="181">
        <f>ROUND(I611*H611,2)</f>
        <v>0</v>
      </c>
      <c r="K611" s="177" t="s">
        <v>173</v>
      </c>
      <c r="L611" s="36"/>
      <c r="M611" s="182" t="s">
        <v>1</v>
      </c>
      <c r="N611" s="183" t="s">
        <v>41</v>
      </c>
      <c r="O611" s="74"/>
      <c r="P611" s="184">
        <f>O611*H611</f>
        <v>0</v>
      </c>
      <c r="Q611" s="184">
        <v>0</v>
      </c>
      <c r="R611" s="184">
        <f>Q611*H611</f>
        <v>0</v>
      </c>
      <c r="S611" s="184">
        <v>0</v>
      </c>
      <c r="T611" s="185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186" t="s">
        <v>94</v>
      </c>
      <c r="AT611" s="186" t="s">
        <v>154</v>
      </c>
      <c r="AU611" s="186" t="s">
        <v>85</v>
      </c>
      <c r="AY611" s="16" t="s">
        <v>153</v>
      </c>
      <c r="BE611" s="187">
        <f>IF(N611="základní",J611,0)</f>
        <v>0</v>
      </c>
      <c r="BF611" s="187">
        <f>IF(N611="snížená",J611,0)</f>
        <v>0</v>
      </c>
      <c r="BG611" s="187">
        <f>IF(N611="zákl. přenesená",J611,0)</f>
        <v>0</v>
      </c>
      <c r="BH611" s="187">
        <f>IF(N611="sníž. přenesená",J611,0)</f>
        <v>0</v>
      </c>
      <c r="BI611" s="187">
        <f>IF(N611="nulová",J611,0)</f>
        <v>0</v>
      </c>
      <c r="BJ611" s="16" t="s">
        <v>83</v>
      </c>
      <c r="BK611" s="187">
        <f>ROUND(I611*H611,2)</f>
        <v>0</v>
      </c>
      <c r="BL611" s="16" t="s">
        <v>94</v>
      </c>
      <c r="BM611" s="186" t="s">
        <v>1167</v>
      </c>
    </row>
    <row r="612" s="12" customFormat="1" ht="22.8" customHeight="1">
      <c r="A612" s="12"/>
      <c r="B612" s="163"/>
      <c r="C612" s="12"/>
      <c r="D612" s="164" t="s">
        <v>75</v>
      </c>
      <c r="E612" s="188" t="s">
        <v>1168</v>
      </c>
      <c r="F612" s="188" t="s">
        <v>1169</v>
      </c>
      <c r="G612" s="12"/>
      <c r="H612" s="12"/>
      <c r="I612" s="166"/>
      <c r="J612" s="189">
        <f>BK612</f>
        <v>0</v>
      </c>
      <c r="K612" s="12"/>
      <c r="L612" s="163"/>
      <c r="M612" s="168"/>
      <c r="N612" s="169"/>
      <c r="O612" s="169"/>
      <c r="P612" s="170">
        <f>SUM(P613:P614)</f>
        <v>0</v>
      </c>
      <c r="Q612" s="169"/>
      <c r="R612" s="170">
        <f>SUM(R613:R614)</f>
        <v>0</v>
      </c>
      <c r="S612" s="169"/>
      <c r="T612" s="171">
        <f>SUM(T613:T614)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164" t="s">
        <v>85</v>
      </c>
      <c r="AT612" s="172" t="s">
        <v>75</v>
      </c>
      <c r="AU612" s="172" t="s">
        <v>83</v>
      </c>
      <c r="AY612" s="164" t="s">
        <v>153</v>
      </c>
      <c r="BK612" s="173">
        <f>SUM(BK613:BK614)</f>
        <v>0</v>
      </c>
    </row>
    <row r="613" s="2" customFormat="1" ht="16.5" customHeight="1">
      <c r="A613" s="35"/>
      <c r="B613" s="174"/>
      <c r="C613" s="175" t="s">
        <v>1170</v>
      </c>
      <c r="D613" s="175" t="s">
        <v>154</v>
      </c>
      <c r="E613" s="176" t="s">
        <v>1171</v>
      </c>
      <c r="F613" s="177" t="s">
        <v>1172</v>
      </c>
      <c r="G613" s="178" t="s">
        <v>172</v>
      </c>
      <c r="H613" s="179">
        <v>10</v>
      </c>
      <c r="I613" s="180"/>
      <c r="J613" s="181">
        <f>ROUND(I613*H613,2)</f>
        <v>0</v>
      </c>
      <c r="K613" s="177" t="s">
        <v>1</v>
      </c>
      <c r="L613" s="36"/>
      <c r="M613" s="182" t="s">
        <v>1</v>
      </c>
      <c r="N613" s="183" t="s">
        <v>41</v>
      </c>
      <c r="O613" s="74"/>
      <c r="P613" s="184">
        <f>O613*H613</f>
        <v>0</v>
      </c>
      <c r="Q613" s="184">
        <v>0</v>
      </c>
      <c r="R613" s="184">
        <f>Q613*H613</f>
        <v>0</v>
      </c>
      <c r="S613" s="184">
        <v>0</v>
      </c>
      <c r="T613" s="185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186" t="s">
        <v>94</v>
      </c>
      <c r="AT613" s="186" t="s">
        <v>154</v>
      </c>
      <c r="AU613" s="186" t="s">
        <v>85</v>
      </c>
      <c r="AY613" s="16" t="s">
        <v>153</v>
      </c>
      <c r="BE613" s="187">
        <f>IF(N613="základní",J613,0)</f>
        <v>0</v>
      </c>
      <c r="BF613" s="187">
        <f>IF(N613="snížená",J613,0)</f>
        <v>0</v>
      </c>
      <c r="BG613" s="187">
        <f>IF(N613="zákl. přenesená",J613,0)</f>
        <v>0</v>
      </c>
      <c r="BH613" s="187">
        <f>IF(N613="sníž. přenesená",J613,0)</f>
        <v>0</v>
      </c>
      <c r="BI613" s="187">
        <f>IF(N613="nulová",J613,0)</f>
        <v>0</v>
      </c>
      <c r="BJ613" s="16" t="s">
        <v>83</v>
      </c>
      <c r="BK613" s="187">
        <f>ROUND(I613*H613,2)</f>
        <v>0</v>
      </c>
      <c r="BL613" s="16" t="s">
        <v>94</v>
      </c>
      <c r="BM613" s="186" t="s">
        <v>1173</v>
      </c>
    </row>
    <row r="614" s="2" customFormat="1" ht="24.15" customHeight="1">
      <c r="A614" s="35"/>
      <c r="B614" s="174"/>
      <c r="C614" s="175" t="s">
        <v>1174</v>
      </c>
      <c r="D614" s="175" t="s">
        <v>154</v>
      </c>
      <c r="E614" s="176" t="s">
        <v>1175</v>
      </c>
      <c r="F614" s="177" t="s">
        <v>1176</v>
      </c>
      <c r="G614" s="178" t="s">
        <v>831</v>
      </c>
      <c r="H614" s="214"/>
      <c r="I614" s="180"/>
      <c r="J614" s="181">
        <f>ROUND(I614*H614,2)</f>
        <v>0</v>
      </c>
      <c r="K614" s="177" t="s">
        <v>173</v>
      </c>
      <c r="L614" s="36"/>
      <c r="M614" s="182" t="s">
        <v>1</v>
      </c>
      <c r="N614" s="183" t="s">
        <v>41</v>
      </c>
      <c r="O614" s="74"/>
      <c r="P614" s="184">
        <f>O614*H614</f>
        <v>0</v>
      </c>
      <c r="Q614" s="184">
        <v>0</v>
      </c>
      <c r="R614" s="184">
        <f>Q614*H614</f>
        <v>0</v>
      </c>
      <c r="S614" s="184">
        <v>0</v>
      </c>
      <c r="T614" s="185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186" t="s">
        <v>94</v>
      </c>
      <c r="AT614" s="186" t="s">
        <v>154</v>
      </c>
      <c r="AU614" s="186" t="s">
        <v>85</v>
      </c>
      <c r="AY614" s="16" t="s">
        <v>153</v>
      </c>
      <c r="BE614" s="187">
        <f>IF(N614="základní",J614,0)</f>
        <v>0</v>
      </c>
      <c r="BF614" s="187">
        <f>IF(N614="snížená",J614,0)</f>
        <v>0</v>
      </c>
      <c r="BG614" s="187">
        <f>IF(N614="zákl. přenesená",J614,0)</f>
        <v>0</v>
      </c>
      <c r="BH614" s="187">
        <f>IF(N614="sníž. přenesená",J614,0)</f>
        <v>0</v>
      </c>
      <c r="BI614" s="187">
        <f>IF(N614="nulová",J614,0)</f>
        <v>0</v>
      </c>
      <c r="BJ614" s="16" t="s">
        <v>83</v>
      </c>
      <c r="BK614" s="187">
        <f>ROUND(I614*H614,2)</f>
        <v>0</v>
      </c>
      <c r="BL614" s="16" t="s">
        <v>94</v>
      </c>
      <c r="BM614" s="186" t="s">
        <v>1177</v>
      </c>
    </row>
    <row r="615" s="12" customFormat="1" ht="22.8" customHeight="1">
      <c r="A615" s="12"/>
      <c r="B615" s="163"/>
      <c r="C615" s="12"/>
      <c r="D615" s="164" t="s">
        <v>75</v>
      </c>
      <c r="E615" s="188" t="s">
        <v>1178</v>
      </c>
      <c r="F615" s="188" t="s">
        <v>1179</v>
      </c>
      <c r="G615" s="12"/>
      <c r="H615" s="12"/>
      <c r="I615" s="166"/>
      <c r="J615" s="189">
        <f>BK615</f>
        <v>0</v>
      </c>
      <c r="K615" s="12"/>
      <c r="L615" s="163"/>
      <c r="M615" s="168"/>
      <c r="N615" s="169"/>
      <c r="O615" s="169"/>
      <c r="P615" s="170">
        <f>SUM(P616:P651)</f>
        <v>0</v>
      </c>
      <c r="Q615" s="169"/>
      <c r="R615" s="170">
        <f>SUM(R616:R651)</f>
        <v>1.5042299999999997</v>
      </c>
      <c r="S615" s="169"/>
      <c r="T615" s="171">
        <f>SUM(T616:T651)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164" t="s">
        <v>85</v>
      </c>
      <c r="AT615" s="172" t="s">
        <v>75</v>
      </c>
      <c r="AU615" s="172" t="s">
        <v>83</v>
      </c>
      <c r="AY615" s="164" t="s">
        <v>153</v>
      </c>
      <c r="BK615" s="173">
        <f>SUM(BK616:BK651)</f>
        <v>0</v>
      </c>
    </row>
    <row r="616" s="2" customFormat="1" ht="16.5" customHeight="1">
      <c r="A616" s="35"/>
      <c r="B616" s="174"/>
      <c r="C616" s="175" t="s">
        <v>1180</v>
      </c>
      <c r="D616" s="175" t="s">
        <v>154</v>
      </c>
      <c r="E616" s="176" t="s">
        <v>1181</v>
      </c>
      <c r="F616" s="177" t="s">
        <v>1182</v>
      </c>
      <c r="G616" s="178" t="s">
        <v>208</v>
      </c>
      <c r="H616" s="179">
        <v>55.100000000000001</v>
      </c>
      <c r="I616" s="180"/>
      <c r="J616" s="181">
        <f>ROUND(I616*H616,2)</f>
        <v>0</v>
      </c>
      <c r="K616" s="177" t="s">
        <v>173</v>
      </c>
      <c r="L616" s="36"/>
      <c r="M616" s="182" t="s">
        <v>1</v>
      </c>
      <c r="N616" s="183" t="s">
        <v>41</v>
      </c>
      <c r="O616" s="74"/>
      <c r="P616" s="184">
        <f>O616*H616</f>
        <v>0</v>
      </c>
      <c r="Q616" s="184">
        <v>0.00029999999999999997</v>
      </c>
      <c r="R616" s="184">
        <f>Q616*H616</f>
        <v>0.01653</v>
      </c>
      <c r="S616" s="184">
        <v>0</v>
      </c>
      <c r="T616" s="185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186" t="s">
        <v>94</v>
      </c>
      <c r="AT616" s="186" t="s">
        <v>154</v>
      </c>
      <c r="AU616" s="186" t="s">
        <v>85</v>
      </c>
      <c r="AY616" s="16" t="s">
        <v>153</v>
      </c>
      <c r="BE616" s="187">
        <f>IF(N616="základní",J616,0)</f>
        <v>0</v>
      </c>
      <c r="BF616" s="187">
        <f>IF(N616="snížená",J616,0)</f>
        <v>0</v>
      </c>
      <c r="BG616" s="187">
        <f>IF(N616="zákl. přenesená",J616,0)</f>
        <v>0</v>
      </c>
      <c r="BH616" s="187">
        <f>IF(N616="sníž. přenesená",J616,0)</f>
        <v>0</v>
      </c>
      <c r="BI616" s="187">
        <f>IF(N616="nulová",J616,0)</f>
        <v>0</v>
      </c>
      <c r="BJ616" s="16" t="s">
        <v>83</v>
      </c>
      <c r="BK616" s="187">
        <f>ROUND(I616*H616,2)</f>
        <v>0</v>
      </c>
      <c r="BL616" s="16" t="s">
        <v>94</v>
      </c>
      <c r="BM616" s="186" t="s">
        <v>1183</v>
      </c>
    </row>
    <row r="617" s="13" customFormat="1">
      <c r="A617" s="13"/>
      <c r="B617" s="195"/>
      <c r="C617" s="13"/>
      <c r="D617" s="196" t="s">
        <v>201</v>
      </c>
      <c r="E617" s="197" t="s">
        <v>1</v>
      </c>
      <c r="F617" s="198" t="s">
        <v>1184</v>
      </c>
      <c r="G617" s="13"/>
      <c r="H617" s="199">
        <v>2.2999999999999998</v>
      </c>
      <c r="I617" s="200"/>
      <c r="J617" s="13"/>
      <c r="K617" s="13"/>
      <c r="L617" s="195"/>
      <c r="M617" s="201"/>
      <c r="N617" s="202"/>
      <c r="O617" s="202"/>
      <c r="P617" s="202"/>
      <c r="Q617" s="202"/>
      <c r="R617" s="202"/>
      <c r="S617" s="202"/>
      <c r="T617" s="20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97" t="s">
        <v>201</v>
      </c>
      <c r="AU617" s="197" t="s">
        <v>85</v>
      </c>
      <c r="AV617" s="13" t="s">
        <v>85</v>
      </c>
      <c r="AW617" s="13" t="s">
        <v>32</v>
      </c>
      <c r="AX617" s="13" t="s">
        <v>76</v>
      </c>
      <c r="AY617" s="197" t="s">
        <v>153</v>
      </c>
    </row>
    <row r="618" s="13" customFormat="1">
      <c r="A618" s="13"/>
      <c r="B618" s="195"/>
      <c r="C618" s="13"/>
      <c r="D618" s="196" t="s">
        <v>201</v>
      </c>
      <c r="E618" s="197" t="s">
        <v>1</v>
      </c>
      <c r="F618" s="198" t="s">
        <v>1185</v>
      </c>
      <c r="G618" s="13"/>
      <c r="H618" s="199">
        <v>4.2800000000000002</v>
      </c>
      <c r="I618" s="200"/>
      <c r="J618" s="13"/>
      <c r="K618" s="13"/>
      <c r="L618" s="195"/>
      <c r="M618" s="201"/>
      <c r="N618" s="202"/>
      <c r="O618" s="202"/>
      <c r="P618" s="202"/>
      <c r="Q618" s="202"/>
      <c r="R618" s="202"/>
      <c r="S618" s="202"/>
      <c r="T618" s="20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97" t="s">
        <v>201</v>
      </c>
      <c r="AU618" s="197" t="s">
        <v>85</v>
      </c>
      <c r="AV618" s="13" t="s">
        <v>85</v>
      </c>
      <c r="AW618" s="13" t="s">
        <v>32</v>
      </c>
      <c r="AX618" s="13" t="s">
        <v>76</v>
      </c>
      <c r="AY618" s="197" t="s">
        <v>153</v>
      </c>
    </row>
    <row r="619" s="13" customFormat="1">
      <c r="A619" s="13"/>
      <c r="B619" s="195"/>
      <c r="C619" s="13"/>
      <c r="D619" s="196" t="s">
        <v>201</v>
      </c>
      <c r="E619" s="197" t="s">
        <v>1</v>
      </c>
      <c r="F619" s="198" t="s">
        <v>1186</v>
      </c>
      <c r="G619" s="13"/>
      <c r="H619" s="199">
        <v>3.7999999999999998</v>
      </c>
      <c r="I619" s="200"/>
      <c r="J619" s="13"/>
      <c r="K619" s="13"/>
      <c r="L619" s="195"/>
      <c r="M619" s="201"/>
      <c r="N619" s="202"/>
      <c r="O619" s="202"/>
      <c r="P619" s="202"/>
      <c r="Q619" s="202"/>
      <c r="R619" s="202"/>
      <c r="S619" s="202"/>
      <c r="T619" s="20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97" t="s">
        <v>201</v>
      </c>
      <c r="AU619" s="197" t="s">
        <v>85</v>
      </c>
      <c r="AV619" s="13" t="s">
        <v>85</v>
      </c>
      <c r="AW619" s="13" t="s">
        <v>32</v>
      </c>
      <c r="AX619" s="13" t="s">
        <v>76</v>
      </c>
      <c r="AY619" s="197" t="s">
        <v>153</v>
      </c>
    </row>
    <row r="620" s="13" customFormat="1">
      <c r="A620" s="13"/>
      <c r="B620" s="195"/>
      <c r="C620" s="13"/>
      <c r="D620" s="196" t="s">
        <v>201</v>
      </c>
      <c r="E620" s="197" t="s">
        <v>1</v>
      </c>
      <c r="F620" s="198" t="s">
        <v>1187</v>
      </c>
      <c r="G620" s="13"/>
      <c r="H620" s="199">
        <v>4.0499999999999998</v>
      </c>
      <c r="I620" s="200"/>
      <c r="J620" s="13"/>
      <c r="K620" s="13"/>
      <c r="L620" s="195"/>
      <c r="M620" s="201"/>
      <c r="N620" s="202"/>
      <c r="O620" s="202"/>
      <c r="P620" s="202"/>
      <c r="Q620" s="202"/>
      <c r="R620" s="202"/>
      <c r="S620" s="202"/>
      <c r="T620" s="20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97" t="s">
        <v>201</v>
      </c>
      <c r="AU620" s="197" t="s">
        <v>85</v>
      </c>
      <c r="AV620" s="13" t="s">
        <v>85</v>
      </c>
      <c r="AW620" s="13" t="s">
        <v>32</v>
      </c>
      <c r="AX620" s="13" t="s">
        <v>76</v>
      </c>
      <c r="AY620" s="197" t="s">
        <v>153</v>
      </c>
    </row>
    <row r="621" s="13" customFormat="1">
      <c r="A621" s="13"/>
      <c r="B621" s="195"/>
      <c r="C621" s="13"/>
      <c r="D621" s="196" t="s">
        <v>201</v>
      </c>
      <c r="E621" s="197" t="s">
        <v>1</v>
      </c>
      <c r="F621" s="198" t="s">
        <v>1188</v>
      </c>
      <c r="G621" s="13"/>
      <c r="H621" s="199">
        <v>3.3399999999999999</v>
      </c>
      <c r="I621" s="200"/>
      <c r="J621" s="13"/>
      <c r="K621" s="13"/>
      <c r="L621" s="195"/>
      <c r="M621" s="201"/>
      <c r="N621" s="202"/>
      <c r="O621" s="202"/>
      <c r="P621" s="202"/>
      <c r="Q621" s="202"/>
      <c r="R621" s="202"/>
      <c r="S621" s="202"/>
      <c r="T621" s="20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97" t="s">
        <v>201</v>
      </c>
      <c r="AU621" s="197" t="s">
        <v>85</v>
      </c>
      <c r="AV621" s="13" t="s">
        <v>85</v>
      </c>
      <c r="AW621" s="13" t="s">
        <v>32</v>
      </c>
      <c r="AX621" s="13" t="s">
        <v>76</v>
      </c>
      <c r="AY621" s="197" t="s">
        <v>153</v>
      </c>
    </row>
    <row r="622" s="13" customFormat="1">
      <c r="A622" s="13"/>
      <c r="B622" s="195"/>
      <c r="C622" s="13"/>
      <c r="D622" s="196" t="s">
        <v>201</v>
      </c>
      <c r="E622" s="197" t="s">
        <v>1</v>
      </c>
      <c r="F622" s="198" t="s">
        <v>1189</v>
      </c>
      <c r="G622" s="13"/>
      <c r="H622" s="199">
        <v>3.1400000000000001</v>
      </c>
      <c r="I622" s="200"/>
      <c r="J622" s="13"/>
      <c r="K622" s="13"/>
      <c r="L622" s="195"/>
      <c r="M622" s="201"/>
      <c r="N622" s="202"/>
      <c r="O622" s="202"/>
      <c r="P622" s="202"/>
      <c r="Q622" s="202"/>
      <c r="R622" s="202"/>
      <c r="S622" s="202"/>
      <c r="T622" s="20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97" t="s">
        <v>201</v>
      </c>
      <c r="AU622" s="197" t="s">
        <v>85</v>
      </c>
      <c r="AV622" s="13" t="s">
        <v>85</v>
      </c>
      <c r="AW622" s="13" t="s">
        <v>32</v>
      </c>
      <c r="AX622" s="13" t="s">
        <v>76</v>
      </c>
      <c r="AY622" s="197" t="s">
        <v>153</v>
      </c>
    </row>
    <row r="623" s="13" customFormat="1">
      <c r="A623" s="13"/>
      <c r="B623" s="195"/>
      <c r="C623" s="13"/>
      <c r="D623" s="196" t="s">
        <v>201</v>
      </c>
      <c r="E623" s="197" t="s">
        <v>1</v>
      </c>
      <c r="F623" s="198" t="s">
        <v>1190</v>
      </c>
      <c r="G623" s="13"/>
      <c r="H623" s="199">
        <v>1.3500000000000001</v>
      </c>
      <c r="I623" s="200"/>
      <c r="J623" s="13"/>
      <c r="K623" s="13"/>
      <c r="L623" s="195"/>
      <c r="M623" s="201"/>
      <c r="N623" s="202"/>
      <c r="O623" s="202"/>
      <c r="P623" s="202"/>
      <c r="Q623" s="202"/>
      <c r="R623" s="202"/>
      <c r="S623" s="202"/>
      <c r="T623" s="20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97" t="s">
        <v>201</v>
      </c>
      <c r="AU623" s="197" t="s">
        <v>85</v>
      </c>
      <c r="AV623" s="13" t="s">
        <v>85</v>
      </c>
      <c r="AW623" s="13" t="s">
        <v>32</v>
      </c>
      <c r="AX623" s="13" t="s">
        <v>76</v>
      </c>
      <c r="AY623" s="197" t="s">
        <v>153</v>
      </c>
    </row>
    <row r="624" s="13" customFormat="1">
      <c r="A624" s="13"/>
      <c r="B624" s="195"/>
      <c r="C624" s="13"/>
      <c r="D624" s="196" t="s">
        <v>201</v>
      </c>
      <c r="E624" s="197" t="s">
        <v>1</v>
      </c>
      <c r="F624" s="198" t="s">
        <v>1191</v>
      </c>
      <c r="G624" s="13"/>
      <c r="H624" s="199">
        <v>1.3500000000000001</v>
      </c>
      <c r="I624" s="200"/>
      <c r="J624" s="13"/>
      <c r="K624" s="13"/>
      <c r="L624" s="195"/>
      <c r="M624" s="201"/>
      <c r="N624" s="202"/>
      <c r="O624" s="202"/>
      <c r="P624" s="202"/>
      <c r="Q624" s="202"/>
      <c r="R624" s="202"/>
      <c r="S624" s="202"/>
      <c r="T624" s="20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97" t="s">
        <v>201</v>
      </c>
      <c r="AU624" s="197" t="s">
        <v>85</v>
      </c>
      <c r="AV624" s="13" t="s">
        <v>85</v>
      </c>
      <c r="AW624" s="13" t="s">
        <v>32</v>
      </c>
      <c r="AX624" s="13" t="s">
        <v>76</v>
      </c>
      <c r="AY624" s="197" t="s">
        <v>153</v>
      </c>
    </row>
    <row r="625" s="13" customFormat="1">
      <c r="A625" s="13"/>
      <c r="B625" s="195"/>
      <c r="C625" s="13"/>
      <c r="D625" s="196" t="s">
        <v>201</v>
      </c>
      <c r="E625" s="197" t="s">
        <v>1</v>
      </c>
      <c r="F625" s="198" t="s">
        <v>1192</v>
      </c>
      <c r="G625" s="13"/>
      <c r="H625" s="199">
        <v>4.3899999999999997</v>
      </c>
      <c r="I625" s="200"/>
      <c r="J625" s="13"/>
      <c r="K625" s="13"/>
      <c r="L625" s="195"/>
      <c r="M625" s="201"/>
      <c r="N625" s="202"/>
      <c r="O625" s="202"/>
      <c r="P625" s="202"/>
      <c r="Q625" s="202"/>
      <c r="R625" s="202"/>
      <c r="S625" s="202"/>
      <c r="T625" s="20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97" t="s">
        <v>201</v>
      </c>
      <c r="AU625" s="197" t="s">
        <v>85</v>
      </c>
      <c r="AV625" s="13" t="s">
        <v>85</v>
      </c>
      <c r="AW625" s="13" t="s">
        <v>32</v>
      </c>
      <c r="AX625" s="13" t="s">
        <v>76</v>
      </c>
      <c r="AY625" s="197" t="s">
        <v>153</v>
      </c>
    </row>
    <row r="626" s="13" customFormat="1">
      <c r="A626" s="13"/>
      <c r="B626" s="195"/>
      <c r="C626" s="13"/>
      <c r="D626" s="196" t="s">
        <v>201</v>
      </c>
      <c r="E626" s="197" t="s">
        <v>1</v>
      </c>
      <c r="F626" s="198" t="s">
        <v>1193</v>
      </c>
      <c r="G626" s="13"/>
      <c r="H626" s="199">
        <v>3.0600000000000001</v>
      </c>
      <c r="I626" s="200"/>
      <c r="J626" s="13"/>
      <c r="K626" s="13"/>
      <c r="L626" s="195"/>
      <c r="M626" s="201"/>
      <c r="N626" s="202"/>
      <c r="O626" s="202"/>
      <c r="P626" s="202"/>
      <c r="Q626" s="202"/>
      <c r="R626" s="202"/>
      <c r="S626" s="202"/>
      <c r="T626" s="20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97" t="s">
        <v>201</v>
      </c>
      <c r="AU626" s="197" t="s">
        <v>85</v>
      </c>
      <c r="AV626" s="13" t="s">
        <v>85</v>
      </c>
      <c r="AW626" s="13" t="s">
        <v>32</v>
      </c>
      <c r="AX626" s="13" t="s">
        <v>76</v>
      </c>
      <c r="AY626" s="197" t="s">
        <v>153</v>
      </c>
    </row>
    <row r="627" s="13" customFormat="1">
      <c r="A627" s="13"/>
      <c r="B627" s="195"/>
      <c r="C627" s="13"/>
      <c r="D627" s="196" t="s">
        <v>201</v>
      </c>
      <c r="E627" s="197" t="s">
        <v>1</v>
      </c>
      <c r="F627" s="198" t="s">
        <v>1194</v>
      </c>
      <c r="G627" s="13"/>
      <c r="H627" s="199">
        <v>9.1799999999999997</v>
      </c>
      <c r="I627" s="200"/>
      <c r="J627" s="13"/>
      <c r="K627" s="13"/>
      <c r="L627" s="195"/>
      <c r="M627" s="201"/>
      <c r="N627" s="202"/>
      <c r="O627" s="202"/>
      <c r="P627" s="202"/>
      <c r="Q627" s="202"/>
      <c r="R627" s="202"/>
      <c r="S627" s="202"/>
      <c r="T627" s="20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97" t="s">
        <v>201</v>
      </c>
      <c r="AU627" s="197" t="s">
        <v>85</v>
      </c>
      <c r="AV627" s="13" t="s">
        <v>85</v>
      </c>
      <c r="AW627" s="13" t="s">
        <v>32</v>
      </c>
      <c r="AX627" s="13" t="s">
        <v>76</v>
      </c>
      <c r="AY627" s="197" t="s">
        <v>153</v>
      </c>
    </row>
    <row r="628" s="13" customFormat="1">
      <c r="A628" s="13"/>
      <c r="B628" s="195"/>
      <c r="C628" s="13"/>
      <c r="D628" s="196" t="s">
        <v>201</v>
      </c>
      <c r="E628" s="197" t="s">
        <v>1</v>
      </c>
      <c r="F628" s="198" t="s">
        <v>1195</v>
      </c>
      <c r="G628" s="13"/>
      <c r="H628" s="199">
        <v>1.3500000000000001</v>
      </c>
      <c r="I628" s="200"/>
      <c r="J628" s="13"/>
      <c r="K628" s="13"/>
      <c r="L628" s="195"/>
      <c r="M628" s="201"/>
      <c r="N628" s="202"/>
      <c r="O628" s="202"/>
      <c r="P628" s="202"/>
      <c r="Q628" s="202"/>
      <c r="R628" s="202"/>
      <c r="S628" s="202"/>
      <c r="T628" s="20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97" t="s">
        <v>201</v>
      </c>
      <c r="AU628" s="197" t="s">
        <v>85</v>
      </c>
      <c r="AV628" s="13" t="s">
        <v>85</v>
      </c>
      <c r="AW628" s="13" t="s">
        <v>32</v>
      </c>
      <c r="AX628" s="13" t="s">
        <v>76</v>
      </c>
      <c r="AY628" s="197" t="s">
        <v>153</v>
      </c>
    </row>
    <row r="629" s="13" customFormat="1">
      <c r="A629" s="13"/>
      <c r="B629" s="195"/>
      <c r="C629" s="13"/>
      <c r="D629" s="196" t="s">
        <v>201</v>
      </c>
      <c r="E629" s="197" t="s">
        <v>1</v>
      </c>
      <c r="F629" s="198" t="s">
        <v>1196</v>
      </c>
      <c r="G629" s="13"/>
      <c r="H629" s="199">
        <v>1.46</v>
      </c>
      <c r="I629" s="200"/>
      <c r="J629" s="13"/>
      <c r="K629" s="13"/>
      <c r="L629" s="195"/>
      <c r="M629" s="201"/>
      <c r="N629" s="202"/>
      <c r="O629" s="202"/>
      <c r="P629" s="202"/>
      <c r="Q629" s="202"/>
      <c r="R629" s="202"/>
      <c r="S629" s="202"/>
      <c r="T629" s="20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97" t="s">
        <v>201</v>
      </c>
      <c r="AU629" s="197" t="s">
        <v>85</v>
      </c>
      <c r="AV629" s="13" t="s">
        <v>85</v>
      </c>
      <c r="AW629" s="13" t="s">
        <v>32</v>
      </c>
      <c r="AX629" s="13" t="s">
        <v>76</v>
      </c>
      <c r="AY629" s="197" t="s">
        <v>153</v>
      </c>
    </row>
    <row r="630" s="13" customFormat="1">
      <c r="A630" s="13"/>
      <c r="B630" s="195"/>
      <c r="C630" s="13"/>
      <c r="D630" s="196" t="s">
        <v>201</v>
      </c>
      <c r="E630" s="197" t="s">
        <v>1</v>
      </c>
      <c r="F630" s="198" t="s">
        <v>1197</v>
      </c>
      <c r="G630" s="13"/>
      <c r="H630" s="199">
        <v>9.2400000000000002</v>
      </c>
      <c r="I630" s="200"/>
      <c r="J630" s="13"/>
      <c r="K630" s="13"/>
      <c r="L630" s="195"/>
      <c r="M630" s="201"/>
      <c r="N630" s="202"/>
      <c r="O630" s="202"/>
      <c r="P630" s="202"/>
      <c r="Q630" s="202"/>
      <c r="R630" s="202"/>
      <c r="S630" s="202"/>
      <c r="T630" s="20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97" t="s">
        <v>201</v>
      </c>
      <c r="AU630" s="197" t="s">
        <v>85</v>
      </c>
      <c r="AV630" s="13" t="s">
        <v>85</v>
      </c>
      <c r="AW630" s="13" t="s">
        <v>32</v>
      </c>
      <c r="AX630" s="13" t="s">
        <v>76</v>
      </c>
      <c r="AY630" s="197" t="s">
        <v>153</v>
      </c>
    </row>
    <row r="631" s="13" customFormat="1">
      <c r="A631" s="13"/>
      <c r="B631" s="195"/>
      <c r="C631" s="13"/>
      <c r="D631" s="196" t="s">
        <v>201</v>
      </c>
      <c r="E631" s="197" t="s">
        <v>1</v>
      </c>
      <c r="F631" s="198" t="s">
        <v>1198</v>
      </c>
      <c r="G631" s="13"/>
      <c r="H631" s="199">
        <v>1.3500000000000001</v>
      </c>
      <c r="I631" s="200"/>
      <c r="J631" s="13"/>
      <c r="K631" s="13"/>
      <c r="L631" s="195"/>
      <c r="M631" s="201"/>
      <c r="N631" s="202"/>
      <c r="O631" s="202"/>
      <c r="P631" s="202"/>
      <c r="Q631" s="202"/>
      <c r="R631" s="202"/>
      <c r="S631" s="202"/>
      <c r="T631" s="20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97" t="s">
        <v>201</v>
      </c>
      <c r="AU631" s="197" t="s">
        <v>85</v>
      </c>
      <c r="AV631" s="13" t="s">
        <v>85</v>
      </c>
      <c r="AW631" s="13" t="s">
        <v>32</v>
      </c>
      <c r="AX631" s="13" t="s">
        <v>76</v>
      </c>
      <c r="AY631" s="197" t="s">
        <v>153</v>
      </c>
    </row>
    <row r="632" s="13" customFormat="1">
      <c r="A632" s="13"/>
      <c r="B632" s="195"/>
      <c r="C632" s="13"/>
      <c r="D632" s="196" t="s">
        <v>201</v>
      </c>
      <c r="E632" s="197" t="s">
        <v>1</v>
      </c>
      <c r="F632" s="198" t="s">
        <v>1199</v>
      </c>
      <c r="G632" s="13"/>
      <c r="H632" s="199">
        <v>1.46</v>
      </c>
      <c r="I632" s="200"/>
      <c r="J632" s="13"/>
      <c r="K632" s="13"/>
      <c r="L632" s="195"/>
      <c r="M632" s="201"/>
      <c r="N632" s="202"/>
      <c r="O632" s="202"/>
      <c r="P632" s="202"/>
      <c r="Q632" s="202"/>
      <c r="R632" s="202"/>
      <c r="S632" s="202"/>
      <c r="T632" s="20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97" t="s">
        <v>201</v>
      </c>
      <c r="AU632" s="197" t="s">
        <v>85</v>
      </c>
      <c r="AV632" s="13" t="s">
        <v>85</v>
      </c>
      <c r="AW632" s="13" t="s">
        <v>32</v>
      </c>
      <c r="AX632" s="13" t="s">
        <v>76</v>
      </c>
      <c r="AY632" s="197" t="s">
        <v>153</v>
      </c>
    </row>
    <row r="633" s="2" customFormat="1" ht="37.8" customHeight="1">
      <c r="A633" s="35"/>
      <c r="B633" s="174"/>
      <c r="C633" s="175" t="s">
        <v>1200</v>
      </c>
      <c r="D633" s="175" t="s">
        <v>154</v>
      </c>
      <c r="E633" s="176" t="s">
        <v>1201</v>
      </c>
      <c r="F633" s="177" t="s">
        <v>1202</v>
      </c>
      <c r="G633" s="178" t="s">
        <v>208</v>
      </c>
      <c r="H633" s="179">
        <v>55.100000000000001</v>
      </c>
      <c r="I633" s="180"/>
      <c r="J633" s="181">
        <f>ROUND(I633*H633,2)</f>
        <v>0</v>
      </c>
      <c r="K633" s="177" t="s">
        <v>173</v>
      </c>
      <c r="L633" s="36"/>
      <c r="M633" s="182" t="s">
        <v>1</v>
      </c>
      <c r="N633" s="183" t="s">
        <v>41</v>
      </c>
      <c r="O633" s="74"/>
      <c r="P633" s="184">
        <f>O633*H633</f>
        <v>0</v>
      </c>
      <c r="Q633" s="184">
        <v>0.0058799999999999998</v>
      </c>
      <c r="R633" s="184">
        <f>Q633*H633</f>
        <v>0.323988</v>
      </c>
      <c r="S633" s="184">
        <v>0</v>
      </c>
      <c r="T633" s="185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186" t="s">
        <v>94</v>
      </c>
      <c r="AT633" s="186" t="s">
        <v>154</v>
      </c>
      <c r="AU633" s="186" t="s">
        <v>85</v>
      </c>
      <c r="AY633" s="16" t="s">
        <v>153</v>
      </c>
      <c r="BE633" s="187">
        <f>IF(N633="základní",J633,0)</f>
        <v>0</v>
      </c>
      <c r="BF633" s="187">
        <f>IF(N633="snížená",J633,0)</f>
        <v>0</v>
      </c>
      <c r="BG633" s="187">
        <f>IF(N633="zákl. přenesená",J633,0)</f>
        <v>0</v>
      </c>
      <c r="BH633" s="187">
        <f>IF(N633="sníž. přenesená",J633,0)</f>
        <v>0</v>
      </c>
      <c r="BI633" s="187">
        <f>IF(N633="nulová",J633,0)</f>
        <v>0</v>
      </c>
      <c r="BJ633" s="16" t="s">
        <v>83</v>
      </c>
      <c r="BK633" s="187">
        <f>ROUND(I633*H633,2)</f>
        <v>0</v>
      </c>
      <c r="BL633" s="16" t="s">
        <v>94</v>
      </c>
      <c r="BM633" s="186" t="s">
        <v>1203</v>
      </c>
    </row>
    <row r="634" s="2" customFormat="1" ht="37.8" customHeight="1">
      <c r="A634" s="35"/>
      <c r="B634" s="174"/>
      <c r="C634" s="204" t="s">
        <v>1204</v>
      </c>
      <c r="D634" s="204" t="s">
        <v>420</v>
      </c>
      <c r="E634" s="205" t="s">
        <v>1205</v>
      </c>
      <c r="F634" s="206" t="s">
        <v>1206</v>
      </c>
      <c r="G634" s="207" t="s">
        <v>208</v>
      </c>
      <c r="H634" s="208">
        <v>60.609999999999999</v>
      </c>
      <c r="I634" s="209"/>
      <c r="J634" s="210">
        <f>ROUND(I634*H634,2)</f>
        <v>0</v>
      </c>
      <c r="K634" s="206" t="s">
        <v>173</v>
      </c>
      <c r="L634" s="211"/>
      <c r="M634" s="212" t="s">
        <v>1</v>
      </c>
      <c r="N634" s="213" t="s">
        <v>41</v>
      </c>
      <c r="O634" s="74"/>
      <c r="P634" s="184">
        <f>O634*H634</f>
        <v>0</v>
      </c>
      <c r="Q634" s="184">
        <v>0.019199999999999998</v>
      </c>
      <c r="R634" s="184">
        <f>Q634*H634</f>
        <v>1.1637119999999999</v>
      </c>
      <c r="S634" s="184">
        <v>0</v>
      </c>
      <c r="T634" s="185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186" t="s">
        <v>347</v>
      </c>
      <c r="AT634" s="186" t="s">
        <v>420</v>
      </c>
      <c r="AU634" s="186" t="s">
        <v>85</v>
      </c>
      <c r="AY634" s="16" t="s">
        <v>153</v>
      </c>
      <c r="BE634" s="187">
        <f>IF(N634="základní",J634,0)</f>
        <v>0</v>
      </c>
      <c r="BF634" s="187">
        <f>IF(N634="snížená",J634,0)</f>
        <v>0</v>
      </c>
      <c r="BG634" s="187">
        <f>IF(N634="zákl. přenesená",J634,0)</f>
        <v>0</v>
      </c>
      <c r="BH634" s="187">
        <f>IF(N634="sníž. přenesená",J634,0)</f>
        <v>0</v>
      </c>
      <c r="BI634" s="187">
        <f>IF(N634="nulová",J634,0)</f>
        <v>0</v>
      </c>
      <c r="BJ634" s="16" t="s">
        <v>83</v>
      </c>
      <c r="BK634" s="187">
        <f>ROUND(I634*H634,2)</f>
        <v>0</v>
      </c>
      <c r="BL634" s="16" t="s">
        <v>94</v>
      </c>
      <c r="BM634" s="186" t="s">
        <v>1207</v>
      </c>
    </row>
    <row r="635" s="13" customFormat="1">
      <c r="A635" s="13"/>
      <c r="B635" s="195"/>
      <c r="C635" s="13"/>
      <c r="D635" s="196" t="s">
        <v>201</v>
      </c>
      <c r="E635" s="13"/>
      <c r="F635" s="198" t="s">
        <v>1208</v>
      </c>
      <c r="G635" s="13"/>
      <c r="H635" s="199">
        <v>60.609999999999999</v>
      </c>
      <c r="I635" s="200"/>
      <c r="J635" s="13"/>
      <c r="K635" s="13"/>
      <c r="L635" s="195"/>
      <c r="M635" s="201"/>
      <c r="N635" s="202"/>
      <c r="O635" s="202"/>
      <c r="P635" s="202"/>
      <c r="Q635" s="202"/>
      <c r="R635" s="202"/>
      <c r="S635" s="202"/>
      <c r="T635" s="20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97" t="s">
        <v>201</v>
      </c>
      <c r="AU635" s="197" t="s">
        <v>85</v>
      </c>
      <c r="AV635" s="13" t="s">
        <v>85</v>
      </c>
      <c r="AW635" s="13" t="s">
        <v>3</v>
      </c>
      <c r="AX635" s="13" t="s">
        <v>83</v>
      </c>
      <c r="AY635" s="197" t="s">
        <v>153</v>
      </c>
    </row>
    <row r="636" s="2" customFormat="1" ht="24.15" customHeight="1">
      <c r="A636" s="35"/>
      <c r="B636" s="174"/>
      <c r="C636" s="175" t="s">
        <v>1209</v>
      </c>
      <c r="D636" s="175" t="s">
        <v>154</v>
      </c>
      <c r="E636" s="176" t="s">
        <v>1210</v>
      </c>
      <c r="F636" s="177" t="s">
        <v>1211</v>
      </c>
      <c r="G636" s="178" t="s">
        <v>208</v>
      </c>
      <c r="H636" s="179">
        <v>36.68</v>
      </c>
      <c r="I636" s="180"/>
      <c r="J636" s="181">
        <f>ROUND(I636*H636,2)</f>
        <v>0</v>
      </c>
      <c r="K636" s="177" t="s">
        <v>173</v>
      </c>
      <c r="L636" s="36"/>
      <c r="M636" s="182" t="s">
        <v>1</v>
      </c>
      <c r="N636" s="183" t="s">
        <v>41</v>
      </c>
      <c r="O636" s="74"/>
      <c r="P636" s="184">
        <f>O636*H636</f>
        <v>0</v>
      </c>
      <c r="Q636" s="184">
        <v>0</v>
      </c>
      <c r="R636" s="184">
        <f>Q636*H636</f>
        <v>0</v>
      </c>
      <c r="S636" s="184">
        <v>0</v>
      </c>
      <c r="T636" s="185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186" t="s">
        <v>94</v>
      </c>
      <c r="AT636" s="186" t="s">
        <v>154</v>
      </c>
      <c r="AU636" s="186" t="s">
        <v>85</v>
      </c>
      <c r="AY636" s="16" t="s">
        <v>153</v>
      </c>
      <c r="BE636" s="187">
        <f>IF(N636="základní",J636,0)</f>
        <v>0</v>
      </c>
      <c r="BF636" s="187">
        <f>IF(N636="snížená",J636,0)</f>
        <v>0</v>
      </c>
      <c r="BG636" s="187">
        <f>IF(N636="zákl. přenesená",J636,0)</f>
        <v>0</v>
      </c>
      <c r="BH636" s="187">
        <f>IF(N636="sníž. přenesená",J636,0)</f>
        <v>0</v>
      </c>
      <c r="BI636" s="187">
        <f>IF(N636="nulová",J636,0)</f>
        <v>0</v>
      </c>
      <c r="BJ636" s="16" t="s">
        <v>83</v>
      </c>
      <c r="BK636" s="187">
        <f>ROUND(I636*H636,2)</f>
        <v>0</v>
      </c>
      <c r="BL636" s="16" t="s">
        <v>94</v>
      </c>
      <c r="BM636" s="186" t="s">
        <v>1212</v>
      </c>
    </row>
    <row r="637" s="13" customFormat="1">
      <c r="A637" s="13"/>
      <c r="B637" s="195"/>
      <c r="C637" s="13"/>
      <c r="D637" s="196" t="s">
        <v>201</v>
      </c>
      <c r="E637" s="197" t="s">
        <v>1</v>
      </c>
      <c r="F637" s="198" t="s">
        <v>1184</v>
      </c>
      <c r="G637" s="13"/>
      <c r="H637" s="199">
        <v>2.2999999999999998</v>
      </c>
      <c r="I637" s="200"/>
      <c r="J637" s="13"/>
      <c r="K637" s="13"/>
      <c r="L637" s="195"/>
      <c r="M637" s="201"/>
      <c r="N637" s="202"/>
      <c r="O637" s="202"/>
      <c r="P637" s="202"/>
      <c r="Q637" s="202"/>
      <c r="R637" s="202"/>
      <c r="S637" s="202"/>
      <c r="T637" s="20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97" t="s">
        <v>201</v>
      </c>
      <c r="AU637" s="197" t="s">
        <v>85</v>
      </c>
      <c r="AV637" s="13" t="s">
        <v>85</v>
      </c>
      <c r="AW637" s="13" t="s">
        <v>32</v>
      </c>
      <c r="AX637" s="13" t="s">
        <v>76</v>
      </c>
      <c r="AY637" s="197" t="s">
        <v>153</v>
      </c>
    </row>
    <row r="638" s="13" customFormat="1">
      <c r="A638" s="13"/>
      <c r="B638" s="195"/>
      <c r="C638" s="13"/>
      <c r="D638" s="196" t="s">
        <v>201</v>
      </c>
      <c r="E638" s="197" t="s">
        <v>1</v>
      </c>
      <c r="F638" s="198" t="s">
        <v>1185</v>
      </c>
      <c r="G638" s="13"/>
      <c r="H638" s="199">
        <v>4.2800000000000002</v>
      </c>
      <c r="I638" s="200"/>
      <c r="J638" s="13"/>
      <c r="K638" s="13"/>
      <c r="L638" s="195"/>
      <c r="M638" s="201"/>
      <c r="N638" s="202"/>
      <c r="O638" s="202"/>
      <c r="P638" s="202"/>
      <c r="Q638" s="202"/>
      <c r="R638" s="202"/>
      <c r="S638" s="202"/>
      <c r="T638" s="20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97" t="s">
        <v>201</v>
      </c>
      <c r="AU638" s="197" t="s">
        <v>85</v>
      </c>
      <c r="AV638" s="13" t="s">
        <v>85</v>
      </c>
      <c r="AW638" s="13" t="s">
        <v>32</v>
      </c>
      <c r="AX638" s="13" t="s">
        <v>76</v>
      </c>
      <c r="AY638" s="197" t="s">
        <v>153</v>
      </c>
    </row>
    <row r="639" s="13" customFormat="1">
      <c r="A639" s="13"/>
      <c r="B639" s="195"/>
      <c r="C639" s="13"/>
      <c r="D639" s="196" t="s">
        <v>201</v>
      </c>
      <c r="E639" s="197" t="s">
        <v>1</v>
      </c>
      <c r="F639" s="198" t="s">
        <v>1186</v>
      </c>
      <c r="G639" s="13"/>
      <c r="H639" s="199">
        <v>3.7999999999999998</v>
      </c>
      <c r="I639" s="200"/>
      <c r="J639" s="13"/>
      <c r="K639" s="13"/>
      <c r="L639" s="195"/>
      <c r="M639" s="201"/>
      <c r="N639" s="202"/>
      <c r="O639" s="202"/>
      <c r="P639" s="202"/>
      <c r="Q639" s="202"/>
      <c r="R639" s="202"/>
      <c r="S639" s="202"/>
      <c r="T639" s="20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97" t="s">
        <v>201</v>
      </c>
      <c r="AU639" s="197" t="s">
        <v>85</v>
      </c>
      <c r="AV639" s="13" t="s">
        <v>85</v>
      </c>
      <c r="AW639" s="13" t="s">
        <v>32</v>
      </c>
      <c r="AX639" s="13" t="s">
        <v>76</v>
      </c>
      <c r="AY639" s="197" t="s">
        <v>153</v>
      </c>
    </row>
    <row r="640" s="13" customFormat="1">
      <c r="A640" s="13"/>
      <c r="B640" s="195"/>
      <c r="C640" s="13"/>
      <c r="D640" s="196" t="s">
        <v>201</v>
      </c>
      <c r="E640" s="197" t="s">
        <v>1</v>
      </c>
      <c r="F640" s="198" t="s">
        <v>1187</v>
      </c>
      <c r="G640" s="13"/>
      <c r="H640" s="199">
        <v>4.0499999999999998</v>
      </c>
      <c r="I640" s="200"/>
      <c r="J640" s="13"/>
      <c r="K640" s="13"/>
      <c r="L640" s="195"/>
      <c r="M640" s="201"/>
      <c r="N640" s="202"/>
      <c r="O640" s="202"/>
      <c r="P640" s="202"/>
      <c r="Q640" s="202"/>
      <c r="R640" s="202"/>
      <c r="S640" s="202"/>
      <c r="T640" s="20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97" t="s">
        <v>201</v>
      </c>
      <c r="AU640" s="197" t="s">
        <v>85</v>
      </c>
      <c r="AV640" s="13" t="s">
        <v>85</v>
      </c>
      <c r="AW640" s="13" t="s">
        <v>32</v>
      </c>
      <c r="AX640" s="13" t="s">
        <v>76</v>
      </c>
      <c r="AY640" s="197" t="s">
        <v>153</v>
      </c>
    </row>
    <row r="641" s="13" customFormat="1">
      <c r="A641" s="13"/>
      <c r="B641" s="195"/>
      <c r="C641" s="13"/>
      <c r="D641" s="196" t="s">
        <v>201</v>
      </c>
      <c r="E641" s="197" t="s">
        <v>1</v>
      </c>
      <c r="F641" s="198" t="s">
        <v>1188</v>
      </c>
      <c r="G641" s="13"/>
      <c r="H641" s="199">
        <v>3.3399999999999999</v>
      </c>
      <c r="I641" s="200"/>
      <c r="J641" s="13"/>
      <c r="K641" s="13"/>
      <c r="L641" s="195"/>
      <c r="M641" s="201"/>
      <c r="N641" s="202"/>
      <c r="O641" s="202"/>
      <c r="P641" s="202"/>
      <c r="Q641" s="202"/>
      <c r="R641" s="202"/>
      <c r="S641" s="202"/>
      <c r="T641" s="20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97" t="s">
        <v>201</v>
      </c>
      <c r="AU641" s="197" t="s">
        <v>85</v>
      </c>
      <c r="AV641" s="13" t="s">
        <v>85</v>
      </c>
      <c r="AW641" s="13" t="s">
        <v>32</v>
      </c>
      <c r="AX641" s="13" t="s">
        <v>76</v>
      </c>
      <c r="AY641" s="197" t="s">
        <v>153</v>
      </c>
    </row>
    <row r="642" s="13" customFormat="1">
      <c r="A642" s="13"/>
      <c r="B642" s="195"/>
      <c r="C642" s="13"/>
      <c r="D642" s="196" t="s">
        <v>201</v>
      </c>
      <c r="E642" s="197" t="s">
        <v>1</v>
      </c>
      <c r="F642" s="198" t="s">
        <v>1189</v>
      </c>
      <c r="G642" s="13"/>
      <c r="H642" s="199">
        <v>3.1400000000000001</v>
      </c>
      <c r="I642" s="200"/>
      <c r="J642" s="13"/>
      <c r="K642" s="13"/>
      <c r="L642" s="195"/>
      <c r="M642" s="201"/>
      <c r="N642" s="202"/>
      <c r="O642" s="202"/>
      <c r="P642" s="202"/>
      <c r="Q642" s="202"/>
      <c r="R642" s="202"/>
      <c r="S642" s="202"/>
      <c r="T642" s="20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97" t="s">
        <v>201</v>
      </c>
      <c r="AU642" s="197" t="s">
        <v>85</v>
      </c>
      <c r="AV642" s="13" t="s">
        <v>85</v>
      </c>
      <c r="AW642" s="13" t="s">
        <v>32</v>
      </c>
      <c r="AX642" s="13" t="s">
        <v>76</v>
      </c>
      <c r="AY642" s="197" t="s">
        <v>153</v>
      </c>
    </row>
    <row r="643" s="13" customFormat="1">
      <c r="A643" s="13"/>
      <c r="B643" s="195"/>
      <c r="C643" s="13"/>
      <c r="D643" s="196" t="s">
        <v>201</v>
      </c>
      <c r="E643" s="197" t="s">
        <v>1</v>
      </c>
      <c r="F643" s="198" t="s">
        <v>1190</v>
      </c>
      <c r="G643" s="13"/>
      <c r="H643" s="199">
        <v>1.3500000000000001</v>
      </c>
      <c r="I643" s="200"/>
      <c r="J643" s="13"/>
      <c r="K643" s="13"/>
      <c r="L643" s="195"/>
      <c r="M643" s="201"/>
      <c r="N643" s="202"/>
      <c r="O643" s="202"/>
      <c r="P643" s="202"/>
      <c r="Q643" s="202"/>
      <c r="R643" s="202"/>
      <c r="S643" s="202"/>
      <c r="T643" s="20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97" t="s">
        <v>201</v>
      </c>
      <c r="AU643" s="197" t="s">
        <v>85</v>
      </c>
      <c r="AV643" s="13" t="s">
        <v>85</v>
      </c>
      <c r="AW643" s="13" t="s">
        <v>32</v>
      </c>
      <c r="AX643" s="13" t="s">
        <v>76</v>
      </c>
      <c r="AY643" s="197" t="s">
        <v>153</v>
      </c>
    </row>
    <row r="644" s="13" customFormat="1">
      <c r="A644" s="13"/>
      <c r="B644" s="195"/>
      <c r="C644" s="13"/>
      <c r="D644" s="196" t="s">
        <v>201</v>
      </c>
      <c r="E644" s="197" t="s">
        <v>1</v>
      </c>
      <c r="F644" s="198" t="s">
        <v>1191</v>
      </c>
      <c r="G644" s="13"/>
      <c r="H644" s="199">
        <v>1.3500000000000001</v>
      </c>
      <c r="I644" s="200"/>
      <c r="J644" s="13"/>
      <c r="K644" s="13"/>
      <c r="L644" s="195"/>
      <c r="M644" s="201"/>
      <c r="N644" s="202"/>
      <c r="O644" s="202"/>
      <c r="P644" s="202"/>
      <c r="Q644" s="202"/>
      <c r="R644" s="202"/>
      <c r="S644" s="202"/>
      <c r="T644" s="20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97" t="s">
        <v>201</v>
      </c>
      <c r="AU644" s="197" t="s">
        <v>85</v>
      </c>
      <c r="AV644" s="13" t="s">
        <v>85</v>
      </c>
      <c r="AW644" s="13" t="s">
        <v>32</v>
      </c>
      <c r="AX644" s="13" t="s">
        <v>76</v>
      </c>
      <c r="AY644" s="197" t="s">
        <v>153</v>
      </c>
    </row>
    <row r="645" s="13" customFormat="1">
      <c r="A645" s="13"/>
      <c r="B645" s="195"/>
      <c r="C645" s="13"/>
      <c r="D645" s="196" t="s">
        <v>201</v>
      </c>
      <c r="E645" s="197" t="s">
        <v>1</v>
      </c>
      <c r="F645" s="198" t="s">
        <v>1192</v>
      </c>
      <c r="G645" s="13"/>
      <c r="H645" s="199">
        <v>4.3899999999999997</v>
      </c>
      <c r="I645" s="200"/>
      <c r="J645" s="13"/>
      <c r="K645" s="13"/>
      <c r="L645" s="195"/>
      <c r="M645" s="201"/>
      <c r="N645" s="202"/>
      <c r="O645" s="202"/>
      <c r="P645" s="202"/>
      <c r="Q645" s="202"/>
      <c r="R645" s="202"/>
      <c r="S645" s="202"/>
      <c r="T645" s="20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197" t="s">
        <v>201</v>
      </c>
      <c r="AU645" s="197" t="s">
        <v>85</v>
      </c>
      <c r="AV645" s="13" t="s">
        <v>85</v>
      </c>
      <c r="AW645" s="13" t="s">
        <v>32</v>
      </c>
      <c r="AX645" s="13" t="s">
        <v>76</v>
      </c>
      <c r="AY645" s="197" t="s">
        <v>153</v>
      </c>
    </row>
    <row r="646" s="13" customFormat="1">
      <c r="A646" s="13"/>
      <c r="B646" s="195"/>
      <c r="C646" s="13"/>
      <c r="D646" s="196" t="s">
        <v>201</v>
      </c>
      <c r="E646" s="197" t="s">
        <v>1</v>
      </c>
      <c r="F646" s="198" t="s">
        <v>1193</v>
      </c>
      <c r="G646" s="13"/>
      <c r="H646" s="199">
        <v>3.0600000000000001</v>
      </c>
      <c r="I646" s="200"/>
      <c r="J646" s="13"/>
      <c r="K646" s="13"/>
      <c r="L646" s="195"/>
      <c r="M646" s="201"/>
      <c r="N646" s="202"/>
      <c r="O646" s="202"/>
      <c r="P646" s="202"/>
      <c r="Q646" s="202"/>
      <c r="R646" s="202"/>
      <c r="S646" s="202"/>
      <c r="T646" s="20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97" t="s">
        <v>201</v>
      </c>
      <c r="AU646" s="197" t="s">
        <v>85</v>
      </c>
      <c r="AV646" s="13" t="s">
        <v>85</v>
      </c>
      <c r="AW646" s="13" t="s">
        <v>32</v>
      </c>
      <c r="AX646" s="13" t="s">
        <v>76</v>
      </c>
      <c r="AY646" s="197" t="s">
        <v>153</v>
      </c>
    </row>
    <row r="647" s="13" customFormat="1">
      <c r="A647" s="13"/>
      <c r="B647" s="195"/>
      <c r="C647" s="13"/>
      <c r="D647" s="196" t="s">
        <v>201</v>
      </c>
      <c r="E647" s="197" t="s">
        <v>1</v>
      </c>
      <c r="F647" s="198" t="s">
        <v>1195</v>
      </c>
      <c r="G647" s="13"/>
      <c r="H647" s="199">
        <v>1.3500000000000001</v>
      </c>
      <c r="I647" s="200"/>
      <c r="J647" s="13"/>
      <c r="K647" s="13"/>
      <c r="L647" s="195"/>
      <c r="M647" s="201"/>
      <c r="N647" s="202"/>
      <c r="O647" s="202"/>
      <c r="P647" s="202"/>
      <c r="Q647" s="202"/>
      <c r="R647" s="202"/>
      <c r="S647" s="202"/>
      <c r="T647" s="20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197" t="s">
        <v>201</v>
      </c>
      <c r="AU647" s="197" t="s">
        <v>85</v>
      </c>
      <c r="AV647" s="13" t="s">
        <v>85</v>
      </c>
      <c r="AW647" s="13" t="s">
        <v>32</v>
      </c>
      <c r="AX647" s="13" t="s">
        <v>76</v>
      </c>
      <c r="AY647" s="197" t="s">
        <v>153</v>
      </c>
    </row>
    <row r="648" s="13" customFormat="1">
      <c r="A648" s="13"/>
      <c r="B648" s="195"/>
      <c r="C648" s="13"/>
      <c r="D648" s="196" t="s">
        <v>201</v>
      </c>
      <c r="E648" s="197" t="s">
        <v>1</v>
      </c>
      <c r="F648" s="198" t="s">
        <v>1196</v>
      </c>
      <c r="G648" s="13"/>
      <c r="H648" s="199">
        <v>1.46</v>
      </c>
      <c r="I648" s="200"/>
      <c r="J648" s="13"/>
      <c r="K648" s="13"/>
      <c r="L648" s="195"/>
      <c r="M648" s="201"/>
      <c r="N648" s="202"/>
      <c r="O648" s="202"/>
      <c r="P648" s="202"/>
      <c r="Q648" s="202"/>
      <c r="R648" s="202"/>
      <c r="S648" s="202"/>
      <c r="T648" s="20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97" t="s">
        <v>201</v>
      </c>
      <c r="AU648" s="197" t="s">
        <v>85</v>
      </c>
      <c r="AV648" s="13" t="s">
        <v>85</v>
      </c>
      <c r="AW648" s="13" t="s">
        <v>32</v>
      </c>
      <c r="AX648" s="13" t="s">
        <v>76</v>
      </c>
      <c r="AY648" s="197" t="s">
        <v>153</v>
      </c>
    </row>
    <row r="649" s="13" customFormat="1">
      <c r="A649" s="13"/>
      <c r="B649" s="195"/>
      <c r="C649" s="13"/>
      <c r="D649" s="196" t="s">
        <v>201</v>
      </c>
      <c r="E649" s="197" t="s">
        <v>1</v>
      </c>
      <c r="F649" s="198" t="s">
        <v>1198</v>
      </c>
      <c r="G649" s="13"/>
      <c r="H649" s="199">
        <v>1.3500000000000001</v>
      </c>
      <c r="I649" s="200"/>
      <c r="J649" s="13"/>
      <c r="K649" s="13"/>
      <c r="L649" s="195"/>
      <c r="M649" s="201"/>
      <c r="N649" s="202"/>
      <c r="O649" s="202"/>
      <c r="P649" s="202"/>
      <c r="Q649" s="202"/>
      <c r="R649" s="202"/>
      <c r="S649" s="202"/>
      <c r="T649" s="20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97" t="s">
        <v>201</v>
      </c>
      <c r="AU649" s="197" t="s">
        <v>85</v>
      </c>
      <c r="AV649" s="13" t="s">
        <v>85</v>
      </c>
      <c r="AW649" s="13" t="s">
        <v>32</v>
      </c>
      <c r="AX649" s="13" t="s">
        <v>76</v>
      </c>
      <c r="AY649" s="197" t="s">
        <v>153</v>
      </c>
    </row>
    <row r="650" s="13" customFormat="1">
      <c r="A650" s="13"/>
      <c r="B650" s="195"/>
      <c r="C650" s="13"/>
      <c r="D650" s="196" t="s">
        <v>201</v>
      </c>
      <c r="E650" s="197" t="s">
        <v>1</v>
      </c>
      <c r="F650" s="198" t="s">
        <v>1199</v>
      </c>
      <c r="G650" s="13"/>
      <c r="H650" s="199">
        <v>1.46</v>
      </c>
      <c r="I650" s="200"/>
      <c r="J650" s="13"/>
      <c r="K650" s="13"/>
      <c r="L650" s="195"/>
      <c r="M650" s="201"/>
      <c r="N650" s="202"/>
      <c r="O650" s="202"/>
      <c r="P650" s="202"/>
      <c r="Q650" s="202"/>
      <c r="R650" s="202"/>
      <c r="S650" s="202"/>
      <c r="T650" s="20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97" t="s">
        <v>201</v>
      </c>
      <c r="AU650" s="197" t="s">
        <v>85</v>
      </c>
      <c r="AV650" s="13" t="s">
        <v>85</v>
      </c>
      <c r="AW650" s="13" t="s">
        <v>32</v>
      </c>
      <c r="AX650" s="13" t="s">
        <v>76</v>
      </c>
      <c r="AY650" s="197" t="s">
        <v>153</v>
      </c>
    </row>
    <row r="651" s="2" customFormat="1" ht="24.15" customHeight="1">
      <c r="A651" s="35"/>
      <c r="B651" s="174"/>
      <c r="C651" s="175" t="s">
        <v>1213</v>
      </c>
      <c r="D651" s="175" t="s">
        <v>154</v>
      </c>
      <c r="E651" s="176" t="s">
        <v>1214</v>
      </c>
      <c r="F651" s="177" t="s">
        <v>1215</v>
      </c>
      <c r="G651" s="178" t="s">
        <v>831</v>
      </c>
      <c r="H651" s="214"/>
      <c r="I651" s="180"/>
      <c r="J651" s="181">
        <f>ROUND(I651*H651,2)</f>
        <v>0</v>
      </c>
      <c r="K651" s="177" t="s">
        <v>173</v>
      </c>
      <c r="L651" s="36"/>
      <c r="M651" s="182" t="s">
        <v>1</v>
      </c>
      <c r="N651" s="183" t="s">
        <v>41</v>
      </c>
      <c r="O651" s="74"/>
      <c r="P651" s="184">
        <f>O651*H651</f>
        <v>0</v>
      </c>
      <c r="Q651" s="184">
        <v>0</v>
      </c>
      <c r="R651" s="184">
        <f>Q651*H651</f>
        <v>0</v>
      </c>
      <c r="S651" s="184">
        <v>0</v>
      </c>
      <c r="T651" s="185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186" t="s">
        <v>94</v>
      </c>
      <c r="AT651" s="186" t="s">
        <v>154</v>
      </c>
      <c r="AU651" s="186" t="s">
        <v>85</v>
      </c>
      <c r="AY651" s="16" t="s">
        <v>153</v>
      </c>
      <c r="BE651" s="187">
        <f>IF(N651="základní",J651,0)</f>
        <v>0</v>
      </c>
      <c r="BF651" s="187">
        <f>IF(N651="snížená",J651,0)</f>
        <v>0</v>
      </c>
      <c r="BG651" s="187">
        <f>IF(N651="zákl. přenesená",J651,0)</f>
        <v>0</v>
      </c>
      <c r="BH651" s="187">
        <f>IF(N651="sníž. přenesená",J651,0)</f>
        <v>0</v>
      </c>
      <c r="BI651" s="187">
        <f>IF(N651="nulová",J651,0)</f>
        <v>0</v>
      </c>
      <c r="BJ651" s="16" t="s">
        <v>83</v>
      </c>
      <c r="BK651" s="187">
        <f>ROUND(I651*H651,2)</f>
        <v>0</v>
      </c>
      <c r="BL651" s="16" t="s">
        <v>94</v>
      </c>
      <c r="BM651" s="186" t="s">
        <v>1216</v>
      </c>
    </row>
    <row r="652" s="12" customFormat="1" ht="22.8" customHeight="1">
      <c r="A652" s="12"/>
      <c r="B652" s="163"/>
      <c r="C652" s="12"/>
      <c r="D652" s="164" t="s">
        <v>75</v>
      </c>
      <c r="E652" s="188" t="s">
        <v>1217</v>
      </c>
      <c r="F652" s="188" t="s">
        <v>1218</v>
      </c>
      <c r="G652" s="12"/>
      <c r="H652" s="12"/>
      <c r="I652" s="166"/>
      <c r="J652" s="189">
        <f>BK652</f>
        <v>0</v>
      </c>
      <c r="K652" s="12"/>
      <c r="L652" s="163"/>
      <c r="M652" s="168"/>
      <c r="N652" s="169"/>
      <c r="O652" s="169"/>
      <c r="P652" s="170">
        <f>SUM(P653:P672)</f>
        <v>0</v>
      </c>
      <c r="Q652" s="169"/>
      <c r="R652" s="170">
        <f>SUM(R653:R672)</f>
        <v>0.046221100000000001</v>
      </c>
      <c r="S652" s="169"/>
      <c r="T652" s="171">
        <f>SUM(T653:T672)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164" t="s">
        <v>85</v>
      </c>
      <c r="AT652" s="172" t="s">
        <v>75</v>
      </c>
      <c r="AU652" s="172" t="s">
        <v>83</v>
      </c>
      <c r="AY652" s="164" t="s">
        <v>153</v>
      </c>
      <c r="BK652" s="173">
        <f>SUM(BK653:BK672)</f>
        <v>0</v>
      </c>
    </row>
    <row r="653" s="2" customFormat="1" ht="16.5" customHeight="1">
      <c r="A653" s="35"/>
      <c r="B653" s="174"/>
      <c r="C653" s="175" t="s">
        <v>1219</v>
      </c>
      <c r="D653" s="175" t="s">
        <v>154</v>
      </c>
      <c r="E653" s="176" t="s">
        <v>1220</v>
      </c>
      <c r="F653" s="177" t="s">
        <v>1221</v>
      </c>
      <c r="G653" s="178" t="s">
        <v>322</v>
      </c>
      <c r="H653" s="179">
        <v>122.44</v>
      </c>
      <c r="I653" s="180"/>
      <c r="J653" s="181">
        <f>ROUND(I653*H653,2)</f>
        <v>0</v>
      </c>
      <c r="K653" s="177" t="s">
        <v>173</v>
      </c>
      <c r="L653" s="36"/>
      <c r="M653" s="182" t="s">
        <v>1</v>
      </c>
      <c r="N653" s="183" t="s">
        <v>41</v>
      </c>
      <c r="O653" s="74"/>
      <c r="P653" s="184">
        <f>O653*H653</f>
        <v>0</v>
      </c>
      <c r="Q653" s="184">
        <v>1.0000000000000001E-05</v>
      </c>
      <c r="R653" s="184">
        <f>Q653*H653</f>
        <v>0.0012244000000000001</v>
      </c>
      <c r="S653" s="184">
        <v>0</v>
      </c>
      <c r="T653" s="185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186" t="s">
        <v>94</v>
      </c>
      <c r="AT653" s="186" t="s">
        <v>154</v>
      </c>
      <c r="AU653" s="186" t="s">
        <v>85</v>
      </c>
      <c r="AY653" s="16" t="s">
        <v>153</v>
      </c>
      <c r="BE653" s="187">
        <f>IF(N653="základní",J653,0)</f>
        <v>0</v>
      </c>
      <c r="BF653" s="187">
        <f>IF(N653="snížená",J653,0)</f>
        <v>0</v>
      </c>
      <c r="BG653" s="187">
        <f>IF(N653="zákl. přenesená",J653,0)</f>
        <v>0</v>
      </c>
      <c r="BH653" s="187">
        <f>IF(N653="sníž. přenesená",J653,0)</f>
        <v>0</v>
      </c>
      <c r="BI653" s="187">
        <f>IF(N653="nulová",J653,0)</f>
        <v>0</v>
      </c>
      <c r="BJ653" s="16" t="s">
        <v>83</v>
      </c>
      <c r="BK653" s="187">
        <f>ROUND(I653*H653,2)</f>
        <v>0</v>
      </c>
      <c r="BL653" s="16" t="s">
        <v>94</v>
      </c>
      <c r="BM653" s="186" t="s">
        <v>1222</v>
      </c>
    </row>
    <row r="654" s="13" customFormat="1">
      <c r="A654" s="13"/>
      <c r="B654" s="195"/>
      <c r="C654" s="13"/>
      <c r="D654" s="196" t="s">
        <v>201</v>
      </c>
      <c r="E654" s="197" t="s">
        <v>1</v>
      </c>
      <c r="F654" s="198" t="s">
        <v>1223</v>
      </c>
      <c r="G654" s="13"/>
      <c r="H654" s="199">
        <v>28.559999999999999</v>
      </c>
      <c r="I654" s="200"/>
      <c r="J654" s="13"/>
      <c r="K654" s="13"/>
      <c r="L654" s="195"/>
      <c r="M654" s="201"/>
      <c r="N654" s="202"/>
      <c r="O654" s="202"/>
      <c r="P654" s="202"/>
      <c r="Q654" s="202"/>
      <c r="R654" s="202"/>
      <c r="S654" s="202"/>
      <c r="T654" s="20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97" t="s">
        <v>201</v>
      </c>
      <c r="AU654" s="197" t="s">
        <v>85</v>
      </c>
      <c r="AV654" s="13" t="s">
        <v>85</v>
      </c>
      <c r="AW654" s="13" t="s">
        <v>32</v>
      </c>
      <c r="AX654" s="13" t="s">
        <v>76</v>
      </c>
      <c r="AY654" s="197" t="s">
        <v>153</v>
      </c>
    </row>
    <row r="655" s="13" customFormat="1">
      <c r="A655" s="13"/>
      <c r="B655" s="195"/>
      <c r="C655" s="13"/>
      <c r="D655" s="196" t="s">
        <v>201</v>
      </c>
      <c r="E655" s="197" t="s">
        <v>1</v>
      </c>
      <c r="F655" s="198" t="s">
        <v>1224</v>
      </c>
      <c r="G655" s="13"/>
      <c r="H655" s="199">
        <v>-3.52</v>
      </c>
      <c r="I655" s="200"/>
      <c r="J655" s="13"/>
      <c r="K655" s="13"/>
      <c r="L655" s="195"/>
      <c r="M655" s="201"/>
      <c r="N655" s="202"/>
      <c r="O655" s="202"/>
      <c r="P655" s="202"/>
      <c r="Q655" s="202"/>
      <c r="R655" s="202"/>
      <c r="S655" s="202"/>
      <c r="T655" s="20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97" t="s">
        <v>201</v>
      </c>
      <c r="AU655" s="197" t="s">
        <v>85</v>
      </c>
      <c r="AV655" s="13" t="s">
        <v>85</v>
      </c>
      <c r="AW655" s="13" t="s">
        <v>32</v>
      </c>
      <c r="AX655" s="13" t="s">
        <v>76</v>
      </c>
      <c r="AY655" s="197" t="s">
        <v>153</v>
      </c>
    </row>
    <row r="656" s="13" customFormat="1">
      <c r="A656" s="13"/>
      <c r="B656" s="195"/>
      <c r="C656" s="13"/>
      <c r="D656" s="196" t="s">
        <v>201</v>
      </c>
      <c r="E656" s="197" t="s">
        <v>1</v>
      </c>
      <c r="F656" s="198" t="s">
        <v>1225</v>
      </c>
      <c r="G656" s="13"/>
      <c r="H656" s="199">
        <v>36.659999999999997</v>
      </c>
      <c r="I656" s="200"/>
      <c r="J656" s="13"/>
      <c r="K656" s="13"/>
      <c r="L656" s="195"/>
      <c r="M656" s="201"/>
      <c r="N656" s="202"/>
      <c r="O656" s="202"/>
      <c r="P656" s="202"/>
      <c r="Q656" s="202"/>
      <c r="R656" s="202"/>
      <c r="S656" s="202"/>
      <c r="T656" s="20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197" t="s">
        <v>201</v>
      </c>
      <c r="AU656" s="197" t="s">
        <v>85</v>
      </c>
      <c r="AV656" s="13" t="s">
        <v>85</v>
      </c>
      <c r="AW656" s="13" t="s">
        <v>32</v>
      </c>
      <c r="AX656" s="13" t="s">
        <v>76</v>
      </c>
      <c r="AY656" s="197" t="s">
        <v>153</v>
      </c>
    </row>
    <row r="657" s="13" customFormat="1">
      <c r="A657" s="13"/>
      <c r="B657" s="195"/>
      <c r="C657" s="13"/>
      <c r="D657" s="196" t="s">
        <v>201</v>
      </c>
      <c r="E657" s="197" t="s">
        <v>1</v>
      </c>
      <c r="F657" s="198" t="s">
        <v>1226</v>
      </c>
      <c r="G657" s="13"/>
      <c r="H657" s="199">
        <v>-7.2000000000000002</v>
      </c>
      <c r="I657" s="200"/>
      <c r="J657" s="13"/>
      <c r="K657" s="13"/>
      <c r="L657" s="195"/>
      <c r="M657" s="201"/>
      <c r="N657" s="202"/>
      <c r="O657" s="202"/>
      <c r="P657" s="202"/>
      <c r="Q657" s="202"/>
      <c r="R657" s="202"/>
      <c r="S657" s="202"/>
      <c r="T657" s="20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97" t="s">
        <v>201</v>
      </c>
      <c r="AU657" s="197" t="s">
        <v>85</v>
      </c>
      <c r="AV657" s="13" t="s">
        <v>85</v>
      </c>
      <c r="AW657" s="13" t="s">
        <v>32</v>
      </c>
      <c r="AX657" s="13" t="s">
        <v>76</v>
      </c>
      <c r="AY657" s="197" t="s">
        <v>153</v>
      </c>
    </row>
    <row r="658" s="13" customFormat="1">
      <c r="A658" s="13"/>
      <c r="B658" s="195"/>
      <c r="C658" s="13"/>
      <c r="D658" s="196" t="s">
        <v>201</v>
      </c>
      <c r="E658" s="197" t="s">
        <v>1</v>
      </c>
      <c r="F658" s="198" t="s">
        <v>1227</v>
      </c>
      <c r="G658" s="13"/>
      <c r="H658" s="199">
        <v>12.82</v>
      </c>
      <c r="I658" s="200"/>
      <c r="J658" s="13"/>
      <c r="K658" s="13"/>
      <c r="L658" s="195"/>
      <c r="M658" s="201"/>
      <c r="N658" s="202"/>
      <c r="O658" s="202"/>
      <c r="P658" s="202"/>
      <c r="Q658" s="202"/>
      <c r="R658" s="202"/>
      <c r="S658" s="202"/>
      <c r="T658" s="20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97" t="s">
        <v>201</v>
      </c>
      <c r="AU658" s="197" t="s">
        <v>85</v>
      </c>
      <c r="AV658" s="13" t="s">
        <v>85</v>
      </c>
      <c r="AW658" s="13" t="s">
        <v>32</v>
      </c>
      <c r="AX658" s="13" t="s">
        <v>76</v>
      </c>
      <c r="AY658" s="197" t="s">
        <v>153</v>
      </c>
    </row>
    <row r="659" s="13" customFormat="1">
      <c r="A659" s="13"/>
      <c r="B659" s="195"/>
      <c r="C659" s="13"/>
      <c r="D659" s="196" t="s">
        <v>201</v>
      </c>
      <c r="E659" s="197" t="s">
        <v>1</v>
      </c>
      <c r="F659" s="198" t="s">
        <v>1228</v>
      </c>
      <c r="G659" s="13"/>
      <c r="H659" s="199">
        <v>-0.80000000000000004</v>
      </c>
      <c r="I659" s="200"/>
      <c r="J659" s="13"/>
      <c r="K659" s="13"/>
      <c r="L659" s="195"/>
      <c r="M659" s="201"/>
      <c r="N659" s="202"/>
      <c r="O659" s="202"/>
      <c r="P659" s="202"/>
      <c r="Q659" s="202"/>
      <c r="R659" s="202"/>
      <c r="S659" s="202"/>
      <c r="T659" s="20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197" t="s">
        <v>201</v>
      </c>
      <c r="AU659" s="197" t="s">
        <v>85</v>
      </c>
      <c r="AV659" s="13" t="s">
        <v>85</v>
      </c>
      <c r="AW659" s="13" t="s">
        <v>32</v>
      </c>
      <c r="AX659" s="13" t="s">
        <v>76</v>
      </c>
      <c r="AY659" s="197" t="s">
        <v>153</v>
      </c>
    </row>
    <row r="660" s="13" customFormat="1">
      <c r="A660" s="13"/>
      <c r="B660" s="195"/>
      <c r="C660" s="13"/>
      <c r="D660" s="196" t="s">
        <v>201</v>
      </c>
      <c r="E660" s="197" t="s">
        <v>1</v>
      </c>
      <c r="F660" s="198" t="s">
        <v>1229</v>
      </c>
      <c r="G660" s="13"/>
      <c r="H660" s="199">
        <v>12.460000000000001</v>
      </c>
      <c r="I660" s="200"/>
      <c r="J660" s="13"/>
      <c r="K660" s="13"/>
      <c r="L660" s="195"/>
      <c r="M660" s="201"/>
      <c r="N660" s="202"/>
      <c r="O660" s="202"/>
      <c r="P660" s="202"/>
      <c r="Q660" s="202"/>
      <c r="R660" s="202"/>
      <c r="S660" s="202"/>
      <c r="T660" s="20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97" t="s">
        <v>201</v>
      </c>
      <c r="AU660" s="197" t="s">
        <v>85</v>
      </c>
      <c r="AV660" s="13" t="s">
        <v>85</v>
      </c>
      <c r="AW660" s="13" t="s">
        <v>32</v>
      </c>
      <c r="AX660" s="13" t="s">
        <v>76</v>
      </c>
      <c r="AY660" s="197" t="s">
        <v>153</v>
      </c>
    </row>
    <row r="661" s="13" customFormat="1">
      <c r="A661" s="13"/>
      <c r="B661" s="195"/>
      <c r="C661" s="13"/>
      <c r="D661" s="196" t="s">
        <v>201</v>
      </c>
      <c r="E661" s="197" t="s">
        <v>1</v>
      </c>
      <c r="F661" s="198" t="s">
        <v>1228</v>
      </c>
      <c r="G661" s="13"/>
      <c r="H661" s="199">
        <v>-0.80000000000000004</v>
      </c>
      <c r="I661" s="200"/>
      <c r="J661" s="13"/>
      <c r="K661" s="13"/>
      <c r="L661" s="195"/>
      <c r="M661" s="201"/>
      <c r="N661" s="202"/>
      <c r="O661" s="202"/>
      <c r="P661" s="202"/>
      <c r="Q661" s="202"/>
      <c r="R661" s="202"/>
      <c r="S661" s="202"/>
      <c r="T661" s="20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97" t="s">
        <v>201</v>
      </c>
      <c r="AU661" s="197" t="s">
        <v>85</v>
      </c>
      <c r="AV661" s="13" t="s">
        <v>85</v>
      </c>
      <c r="AW661" s="13" t="s">
        <v>32</v>
      </c>
      <c r="AX661" s="13" t="s">
        <v>76</v>
      </c>
      <c r="AY661" s="197" t="s">
        <v>153</v>
      </c>
    </row>
    <row r="662" s="13" customFormat="1">
      <c r="A662" s="13"/>
      <c r="B662" s="195"/>
      <c r="C662" s="13"/>
      <c r="D662" s="196" t="s">
        <v>201</v>
      </c>
      <c r="E662" s="197" t="s">
        <v>1</v>
      </c>
      <c r="F662" s="198" t="s">
        <v>1230</v>
      </c>
      <c r="G662" s="13"/>
      <c r="H662" s="199">
        <v>16.260000000000002</v>
      </c>
      <c r="I662" s="200"/>
      <c r="J662" s="13"/>
      <c r="K662" s="13"/>
      <c r="L662" s="195"/>
      <c r="M662" s="201"/>
      <c r="N662" s="202"/>
      <c r="O662" s="202"/>
      <c r="P662" s="202"/>
      <c r="Q662" s="202"/>
      <c r="R662" s="202"/>
      <c r="S662" s="202"/>
      <c r="T662" s="20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97" t="s">
        <v>201</v>
      </c>
      <c r="AU662" s="197" t="s">
        <v>85</v>
      </c>
      <c r="AV662" s="13" t="s">
        <v>85</v>
      </c>
      <c r="AW662" s="13" t="s">
        <v>32</v>
      </c>
      <c r="AX662" s="13" t="s">
        <v>76</v>
      </c>
      <c r="AY662" s="197" t="s">
        <v>153</v>
      </c>
    </row>
    <row r="663" s="13" customFormat="1">
      <c r="A663" s="13"/>
      <c r="B663" s="195"/>
      <c r="C663" s="13"/>
      <c r="D663" s="196" t="s">
        <v>201</v>
      </c>
      <c r="E663" s="197" t="s">
        <v>1</v>
      </c>
      <c r="F663" s="198" t="s">
        <v>1231</v>
      </c>
      <c r="G663" s="13"/>
      <c r="H663" s="199">
        <v>-1.5</v>
      </c>
      <c r="I663" s="200"/>
      <c r="J663" s="13"/>
      <c r="K663" s="13"/>
      <c r="L663" s="195"/>
      <c r="M663" s="201"/>
      <c r="N663" s="202"/>
      <c r="O663" s="202"/>
      <c r="P663" s="202"/>
      <c r="Q663" s="202"/>
      <c r="R663" s="202"/>
      <c r="S663" s="202"/>
      <c r="T663" s="20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97" t="s">
        <v>201</v>
      </c>
      <c r="AU663" s="197" t="s">
        <v>85</v>
      </c>
      <c r="AV663" s="13" t="s">
        <v>85</v>
      </c>
      <c r="AW663" s="13" t="s">
        <v>32</v>
      </c>
      <c r="AX663" s="13" t="s">
        <v>76</v>
      </c>
      <c r="AY663" s="197" t="s">
        <v>153</v>
      </c>
    </row>
    <row r="664" s="13" customFormat="1">
      <c r="A664" s="13"/>
      <c r="B664" s="195"/>
      <c r="C664" s="13"/>
      <c r="D664" s="196" t="s">
        <v>201</v>
      </c>
      <c r="E664" s="197" t="s">
        <v>1</v>
      </c>
      <c r="F664" s="198" t="s">
        <v>1232</v>
      </c>
      <c r="G664" s="13"/>
      <c r="H664" s="199">
        <v>16.260000000000002</v>
      </c>
      <c r="I664" s="200"/>
      <c r="J664" s="13"/>
      <c r="K664" s="13"/>
      <c r="L664" s="195"/>
      <c r="M664" s="201"/>
      <c r="N664" s="202"/>
      <c r="O664" s="202"/>
      <c r="P664" s="202"/>
      <c r="Q664" s="202"/>
      <c r="R664" s="202"/>
      <c r="S664" s="202"/>
      <c r="T664" s="20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197" t="s">
        <v>201</v>
      </c>
      <c r="AU664" s="197" t="s">
        <v>85</v>
      </c>
      <c r="AV664" s="13" t="s">
        <v>85</v>
      </c>
      <c r="AW664" s="13" t="s">
        <v>32</v>
      </c>
      <c r="AX664" s="13" t="s">
        <v>76</v>
      </c>
      <c r="AY664" s="197" t="s">
        <v>153</v>
      </c>
    </row>
    <row r="665" s="13" customFormat="1">
      <c r="A665" s="13"/>
      <c r="B665" s="195"/>
      <c r="C665" s="13"/>
      <c r="D665" s="196" t="s">
        <v>201</v>
      </c>
      <c r="E665" s="197" t="s">
        <v>1</v>
      </c>
      <c r="F665" s="198" t="s">
        <v>1233</v>
      </c>
      <c r="G665" s="13"/>
      <c r="H665" s="199">
        <v>-1.5</v>
      </c>
      <c r="I665" s="200"/>
      <c r="J665" s="13"/>
      <c r="K665" s="13"/>
      <c r="L665" s="195"/>
      <c r="M665" s="201"/>
      <c r="N665" s="202"/>
      <c r="O665" s="202"/>
      <c r="P665" s="202"/>
      <c r="Q665" s="202"/>
      <c r="R665" s="202"/>
      <c r="S665" s="202"/>
      <c r="T665" s="20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97" t="s">
        <v>201</v>
      </c>
      <c r="AU665" s="197" t="s">
        <v>85</v>
      </c>
      <c r="AV665" s="13" t="s">
        <v>85</v>
      </c>
      <c r="AW665" s="13" t="s">
        <v>32</v>
      </c>
      <c r="AX665" s="13" t="s">
        <v>76</v>
      </c>
      <c r="AY665" s="197" t="s">
        <v>153</v>
      </c>
    </row>
    <row r="666" s="13" customFormat="1">
      <c r="A666" s="13"/>
      <c r="B666" s="195"/>
      <c r="C666" s="13"/>
      <c r="D666" s="196" t="s">
        <v>201</v>
      </c>
      <c r="E666" s="197" t="s">
        <v>1</v>
      </c>
      <c r="F666" s="198" t="s">
        <v>1234</v>
      </c>
      <c r="G666" s="13"/>
      <c r="H666" s="199">
        <v>9.8399999999999999</v>
      </c>
      <c r="I666" s="200"/>
      <c r="J666" s="13"/>
      <c r="K666" s="13"/>
      <c r="L666" s="195"/>
      <c r="M666" s="201"/>
      <c r="N666" s="202"/>
      <c r="O666" s="202"/>
      <c r="P666" s="202"/>
      <c r="Q666" s="202"/>
      <c r="R666" s="202"/>
      <c r="S666" s="202"/>
      <c r="T666" s="20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97" t="s">
        <v>201</v>
      </c>
      <c r="AU666" s="197" t="s">
        <v>85</v>
      </c>
      <c r="AV666" s="13" t="s">
        <v>85</v>
      </c>
      <c r="AW666" s="13" t="s">
        <v>32</v>
      </c>
      <c r="AX666" s="13" t="s">
        <v>76</v>
      </c>
      <c r="AY666" s="197" t="s">
        <v>153</v>
      </c>
    </row>
    <row r="667" s="13" customFormat="1">
      <c r="A667" s="13"/>
      <c r="B667" s="195"/>
      <c r="C667" s="13"/>
      <c r="D667" s="196" t="s">
        <v>201</v>
      </c>
      <c r="E667" s="197" t="s">
        <v>1</v>
      </c>
      <c r="F667" s="198" t="s">
        <v>522</v>
      </c>
      <c r="G667" s="13"/>
      <c r="H667" s="199">
        <v>-1.6000000000000001</v>
      </c>
      <c r="I667" s="200"/>
      <c r="J667" s="13"/>
      <c r="K667" s="13"/>
      <c r="L667" s="195"/>
      <c r="M667" s="201"/>
      <c r="N667" s="202"/>
      <c r="O667" s="202"/>
      <c r="P667" s="202"/>
      <c r="Q667" s="202"/>
      <c r="R667" s="202"/>
      <c r="S667" s="202"/>
      <c r="T667" s="20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197" t="s">
        <v>201</v>
      </c>
      <c r="AU667" s="197" t="s">
        <v>85</v>
      </c>
      <c r="AV667" s="13" t="s">
        <v>85</v>
      </c>
      <c r="AW667" s="13" t="s">
        <v>32</v>
      </c>
      <c r="AX667" s="13" t="s">
        <v>76</v>
      </c>
      <c r="AY667" s="197" t="s">
        <v>153</v>
      </c>
    </row>
    <row r="668" s="13" customFormat="1">
      <c r="A668" s="13"/>
      <c r="B668" s="195"/>
      <c r="C668" s="13"/>
      <c r="D668" s="196" t="s">
        <v>201</v>
      </c>
      <c r="E668" s="197" t="s">
        <v>1</v>
      </c>
      <c r="F668" s="198" t="s">
        <v>1235</v>
      </c>
      <c r="G668" s="13"/>
      <c r="H668" s="199">
        <v>7.2999999999999998</v>
      </c>
      <c r="I668" s="200"/>
      <c r="J668" s="13"/>
      <c r="K668" s="13"/>
      <c r="L668" s="195"/>
      <c r="M668" s="201"/>
      <c r="N668" s="202"/>
      <c r="O668" s="202"/>
      <c r="P668" s="202"/>
      <c r="Q668" s="202"/>
      <c r="R668" s="202"/>
      <c r="S668" s="202"/>
      <c r="T668" s="20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7" t="s">
        <v>201</v>
      </c>
      <c r="AU668" s="197" t="s">
        <v>85</v>
      </c>
      <c r="AV668" s="13" t="s">
        <v>85</v>
      </c>
      <c r="AW668" s="13" t="s">
        <v>32</v>
      </c>
      <c r="AX668" s="13" t="s">
        <v>76</v>
      </c>
      <c r="AY668" s="197" t="s">
        <v>153</v>
      </c>
    </row>
    <row r="669" s="13" customFormat="1">
      <c r="A669" s="13"/>
      <c r="B669" s="195"/>
      <c r="C669" s="13"/>
      <c r="D669" s="196" t="s">
        <v>201</v>
      </c>
      <c r="E669" s="197" t="s">
        <v>1</v>
      </c>
      <c r="F669" s="198" t="s">
        <v>1228</v>
      </c>
      <c r="G669" s="13"/>
      <c r="H669" s="199">
        <v>-0.80000000000000004</v>
      </c>
      <c r="I669" s="200"/>
      <c r="J669" s="13"/>
      <c r="K669" s="13"/>
      <c r="L669" s="195"/>
      <c r="M669" s="201"/>
      <c r="N669" s="202"/>
      <c r="O669" s="202"/>
      <c r="P669" s="202"/>
      <c r="Q669" s="202"/>
      <c r="R669" s="202"/>
      <c r="S669" s="202"/>
      <c r="T669" s="20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97" t="s">
        <v>201</v>
      </c>
      <c r="AU669" s="197" t="s">
        <v>85</v>
      </c>
      <c r="AV669" s="13" t="s">
        <v>85</v>
      </c>
      <c r="AW669" s="13" t="s">
        <v>32</v>
      </c>
      <c r="AX669" s="13" t="s">
        <v>76</v>
      </c>
      <c r="AY669" s="197" t="s">
        <v>153</v>
      </c>
    </row>
    <row r="670" s="2" customFormat="1" ht="16.5" customHeight="1">
      <c r="A670" s="35"/>
      <c r="B670" s="174"/>
      <c r="C670" s="204" t="s">
        <v>1236</v>
      </c>
      <c r="D670" s="204" t="s">
        <v>420</v>
      </c>
      <c r="E670" s="205" t="s">
        <v>1237</v>
      </c>
      <c r="F670" s="206" t="s">
        <v>1238</v>
      </c>
      <c r="G670" s="207" t="s">
        <v>322</v>
      </c>
      <c r="H670" s="208">
        <v>128.56200000000001</v>
      </c>
      <c r="I670" s="209"/>
      <c r="J670" s="210">
        <f>ROUND(I670*H670,2)</f>
        <v>0</v>
      </c>
      <c r="K670" s="206" t="s">
        <v>173</v>
      </c>
      <c r="L670" s="211"/>
      <c r="M670" s="212" t="s">
        <v>1</v>
      </c>
      <c r="N670" s="213" t="s">
        <v>41</v>
      </c>
      <c r="O670" s="74"/>
      <c r="P670" s="184">
        <f>O670*H670</f>
        <v>0</v>
      </c>
      <c r="Q670" s="184">
        <v>0.00035</v>
      </c>
      <c r="R670" s="184">
        <f>Q670*H670</f>
        <v>0.044996700000000001</v>
      </c>
      <c r="S670" s="184">
        <v>0</v>
      </c>
      <c r="T670" s="185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186" t="s">
        <v>347</v>
      </c>
      <c r="AT670" s="186" t="s">
        <v>420</v>
      </c>
      <c r="AU670" s="186" t="s">
        <v>85</v>
      </c>
      <c r="AY670" s="16" t="s">
        <v>153</v>
      </c>
      <c r="BE670" s="187">
        <f>IF(N670="základní",J670,0)</f>
        <v>0</v>
      </c>
      <c r="BF670" s="187">
        <f>IF(N670="snížená",J670,0)</f>
        <v>0</v>
      </c>
      <c r="BG670" s="187">
        <f>IF(N670="zákl. přenesená",J670,0)</f>
        <v>0</v>
      </c>
      <c r="BH670" s="187">
        <f>IF(N670="sníž. přenesená",J670,0)</f>
        <v>0</v>
      </c>
      <c r="BI670" s="187">
        <f>IF(N670="nulová",J670,0)</f>
        <v>0</v>
      </c>
      <c r="BJ670" s="16" t="s">
        <v>83</v>
      </c>
      <c r="BK670" s="187">
        <f>ROUND(I670*H670,2)</f>
        <v>0</v>
      </c>
      <c r="BL670" s="16" t="s">
        <v>94</v>
      </c>
      <c r="BM670" s="186" t="s">
        <v>1239</v>
      </c>
    </row>
    <row r="671" s="13" customFormat="1">
      <c r="A671" s="13"/>
      <c r="B671" s="195"/>
      <c r="C671" s="13"/>
      <c r="D671" s="196" t="s">
        <v>201</v>
      </c>
      <c r="E671" s="13"/>
      <c r="F671" s="198" t="s">
        <v>1240</v>
      </c>
      <c r="G671" s="13"/>
      <c r="H671" s="199">
        <v>128.56200000000001</v>
      </c>
      <c r="I671" s="200"/>
      <c r="J671" s="13"/>
      <c r="K671" s="13"/>
      <c r="L671" s="195"/>
      <c r="M671" s="201"/>
      <c r="N671" s="202"/>
      <c r="O671" s="202"/>
      <c r="P671" s="202"/>
      <c r="Q671" s="202"/>
      <c r="R671" s="202"/>
      <c r="S671" s="202"/>
      <c r="T671" s="20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97" t="s">
        <v>201</v>
      </c>
      <c r="AU671" s="197" t="s">
        <v>85</v>
      </c>
      <c r="AV671" s="13" t="s">
        <v>85</v>
      </c>
      <c r="AW671" s="13" t="s">
        <v>3</v>
      </c>
      <c r="AX671" s="13" t="s">
        <v>83</v>
      </c>
      <c r="AY671" s="197" t="s">
        <v>153</v>
      </c>
    </row>
    <row r="672" s="2" customFormat="1" ht="24.15" customHeight="1">
      <c r="A672" s="35"/>
      <c r="B672" s="174"/>
      <c r="C672" s="175" t="s">
        <v>1241</v>
      </c>
      <c r="D672" s="175" t="s">
        <v>154</v>
      </c>
      <c r="E672" s="176" t="s">
        <v>1242</v>
      </c>
      <c r="F672" s="177" t="s">
        <v>1243</v>
      </c>
      <c r="G672" s="178" t="s">
        <v>831</v>
      </c>
      <c r="H672" s="214"/>
      <c r="I672" s="180"/>
      <c r="J672" s="181">
        <f>ROUND(I672*H672,2)</f>
        <v>0</v>
      </c>
      <c r="K672" s="177" t="s">
        <v>173</v>
      </c>
      <c r="L672" s="36"/>
      <c r="M672" s="182" t="s">
        <v>1</v>
      </c>
      <c r="N672" s="183" t="s">
        <v>41</v>
      </c>
      <c r="O672" s="74"/>
      <c r="P672" s="184">
        <f>O672*H672</f>
        <v>0</v>
      </c>
      <c r="Q672" s="184">
        <v>0</v>
      </c>
      <c r="R672" s="184">
        <f>Q672*H672</f>
        <v>0</v>
      </c>
      <c r="S672" s="184">
        <v>0</v>
      </c>
      <c r="T672" s="185">
        <f>S672*H672</f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186" t="s">
        <v>94</v>
      </c>
      <c r="AT672" s="186" t="s">
        <v>154</v>
      </c>
      <c r="AU672" s="186" t="s">
        <v>85</v>
      </c>
      <c r="AY672" s="16" t="s">
        <v>153</v>
      </c>
      <c r="BE672" s="187">
        <f>IF(N672="základní",J672,0)</f>
        <v>0</v>
      </c>
      <c r="BF672" s="187">
        <f>IF(N672="snížená",J672,0)</f>
        <v>0</v>
      </c>
      <c r="BG672" s="187">
        <f>IF(N672="zákl. přenesená",J672,0)</f>
        <v>0</v>
      </c>
      <c r="BH672" s="187">
        <f>IF(N672="sníž. přenesená",J672,0)</f>
        <v>0</v>
      </c>
      <c r="BI672" s="187">
        <f>IF(N672="nulová",J672,0)</f>
        <v>0</v>
      </c>
      <c r="BJ672" s="16" t="s">
        <v>83</v>
      </c>
      <c r="BK672" s="187">
        <f>ROUND(I672*H672,2)</f>
        <v>0</v>
      </c>
      <c r="BL672" s="16" t="s">
        <v>94</v>
      </c>
      <c r="BM672" s="186" t="s">
        <v>1244</v>
      </c>
    </row>
    <row r="673" s="12" customFormat="1" ht="22.8" customHeight="1">
      <c r="A673" s="12"/>
      <c r="B673" s="163"/>
      <c r="C673" s="12"/>
      <c r="D673" s="164" t="s">
        <v>75</v>
      </c>
      <c r="E673" s="188" t="s">
        <v>1245</v>
      </c>
      <c r="F673" s="188" t="s">
        <v>1246</v>
      </c>
      <c r="G673" s="12"/>
      <c r="H673" s="12"/>
      <c r="I673" s="166"/>
      <c r="J673" s="189">
        <f>BK673</f>
        <v>0</v>
      </c>
      <c r="K673" s="12"/>
      <c r="L673" s="163"/>
      <c r="M673" s="168"/>
      <c r="N673" s="169"/>
      <c r="O673" s="169"/>
      <c r="P673" s="170">
        <f>SUM(P674:P705)</f>
        <v>0</v>
      </c>
      <c r="Q673" s="169"/>
      <c r="R673" s="170">
        <f>SUM(R674:R705)</f>
        <v>0.099078639999999996</v>
      </c>
      <c r="S673" s="169"/>
      <c r="T673" s="171">
        <f>SUM(T674:T705)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164" t="s">
        <v>85</v>
      </c>
      <c r="AT673" s="172" t="s">
        <v>75</v>
      </c>
      <c r="AU673" s="172" t="s">
        <v>83</v>
      </c>
      <c r="AY673" s="164" t="s">
        <v>153</v>
      </c>
      <c r="BK673" s="173">
        <f>SUM(BK674:BK705)</f>
        <v>0</v>
      </c>
    </row>
    <row r="674" s="2" customFormat="1" ht="16.5" customHeight="1">
      <c r="A674" s="35"/>
      <c r="B674" s="174"/>
      <c r="C674" s="175" t="s">
        <v>1247</v>
      </c>
      <c r="D674" s="175" t="s">
        <v>154</v>
      </c>
      <c r="E674" s="176" t="s">
        <v>1248</v>
      </c>
      <c r="F674" s="177" t="s">
        <v>1249</v>
      </c>
      <c r="G674" s="178" t="s">
        <v>208</v>
      </c>
      <c r="H674" s="179">
        <v>116.614</v>
      </c>
      <c r="I674" s="180"/>
      <c r="J674" s="181">
        <f>ROUND(I674*H674,2)</f>
        <v>0</v>
      </c>
      <c r="K674" s="177" t="s">
        <v>173</v>
      </c>
      <c r="L674" s="36"/>
      <c r="M674" s="182" t="s">
        <v>1</v>
      </c>
      <c r="N674" s="183" t="s">
        <v>41</v>
      </c>
      <c r="O674" s="74"/>
      <c r="P674" s="184">
        <f>O674*H674</f>
        <v>0</v>
      </c>
      <c r="Q674" s="184">
        <v>0</v>
      </c>
      <c r="R674" s="184">
        <f>Q674*H674</f>
        <v>0</v>
      </c>
      <c r="S674" s="184">
        <v>0</v>
      </c>
      <c r="T674" s="185">
        <f>S674*H674</f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186" t="s">
        <v>94</v>
      </c>
      <c r="AT674" s="186" t="s">
        <v>154</v>
      </c>
      <c r="AU674" s="186" t="s">
        <v>85</v>
      </c>
      <c r="AY674" s="16" t="s">
        <v>153</v>
      </c>
      <c r="BE674" s="187">
        <f>IF(N674="základní",J674,0)</f>
        <v>0</v>
      </c>
      <c r="BF674" s="187">
        <f>IF(N674="snížená",J674,0)</f>
        <v>0</v>
      </c>
      <c r="BG674" s="187">
        <f>IF(N674="zákl. přenesená",J674,0)</f>
        <v>0</v>
      </c>
      <c r="BH674" s="187">
        <f>IF(N674="sníž. přenesená",J674,0)</f>
        <v>0</v>
      </c>
      <c r="BI674" s="187">
        <f>IF(N674="nulová",J674,0)</f>
        <v>0</v>
      </c>
      <c r="BJ674" s="16" t="s">
        <v>83</v>
      </c>
      <c r="BK674" s="187">
        <f>ROUND(I674*H674,2)</f>
        <v>0</v>
      </c>
      <c r="BL674" s="16" t="s">
        <v>94</v>
      </c>
      <c r="BM674" s="186" t="s">
        <v>1250</v>
      </c>
    </row>
    <row r="675" s="13" customFormat="1">
      <c r="A675" s="13"/>
      <c r="B675" s="195"/>
      <c r="C675" s="13"/>
      <c r="D675" s="196" t="s">
        <v>201</v>
      </c>
      <c r="E675" s="197" t="s">
        <v>1</v>
      </c>
      <c r="F675" s="198" t="s">
        <v>1251</v>
      </c>
      <c r="G675" s="13"/>
      <c r="H675" s="199">
        <v>22.423999999999999</v>
      </c>
      <c r="I675" s="200"/>
      <c r="J675" s="13"/>
      <c r="K675" s="13"/>
      <c r="L675" s="195"/>
      <c r="M675" s="201"/>
      <c r="N675" s="202"/>
      <c r="O675" s="202"/>
      <c r="P675" s="202"/>
      <c r="Q675" s="202"/>
      <c r="R675" s="202"/>
      <c r="S675" s="202"/>
      <c r="T675" s="20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97" t="s">
        <v>201</v>
      </c>
      <c r="AU675" s="197" t="s">
        <v>85</v>
      </c>
      <c r="AV675" s="13" t="s">
        <v>85</v>
      </c>
      <c r="AW675" s="13" t="s">
        <v>32</v>
      </c>
      <c r="AX675" s="13" t="s">
        <v>76</v>
      </c>
      <c r="AY675" s="197" t="s">
        <v>153</v>
      </c>
    </row>
    <row r="676" s="13" customFormat="1">
      <c r="A676" s="13"/>
      <c r="B676" s="195"/>
      <c r="C676" s="13"/>
      <c r="D676" s="196" t="s">
        <v>201</v>
      </c>
      <c r="E676" s="197" t="s">
        <v>1</v>
      </c>
      <c r="F676" s="198" t="s">
        <v>700</v>
      </c>
      <c r="G676" s="13"/>
      <c r="H676" s="199">
        <v>17.460000000000001</v>
      </c>
      <c r="I676" s="200"/>
      <c r="J676" s="13"/>
      <c r="K676" s="13"/>
      <c r="L676" s="195"/>
      <c r="M676" s="201"/>
      <c r="N676" s="202"/>
      <c r="O676" s="202"/>
      <c r="P676" s="202"/>
      <c r="Q676" s="202"/>
      <c r="R676" s="202"/>
      <c r="S676" s="202"/>
      <c r="T676" s="20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97" t="s">
        <v>201</v>
      </c>
      <c r="AU676" s="197" t="s">
        <v>85</v>
      </c>
      <c r="AV676" s="13" t="s">
        <v>85</v>
      </c>
      <c r="AW676" s="13" t="s">
        <v>32</v>
      </c>
      <c r="AX676" s="13" t="s">
        <v>76</v>
      </c>
      <c r="AY676" s="197" t="s">
        <v>153</v>
      </c>
    </row>
    <row r="677" s="13" customFormat="1">
      <c r="A677" s="13"/>
      <c r="B677" s="195"/>
      <c r="C677" s="13"/>
      <c r="D677" s="196" t="s">
        <v>201</v>
      </c>
      <c r="E677" s="197" t="s">
        <v>1</v>
      </c>
      <c r="F677" s="198" t="s">
        <v>701</v>
      </c>
      <c r="G677" s="13"/>
      <c r="H677" s="199">
        <v>19.82</v>
      </c>
      <c r="I677" s="200"/>
      <c r="J677" s="13"/>
      <c r="K677" s="13"/>
      <c r="L677" s="195"/>
      <c r="M677" s="201"/>
      <c r="N677" s="202"/>
      <c r="O677" s="202"/>
      <c r="P677" s="202"/>
      <c r="Q677" s="202"/>
      <c r="R677" s="202"/>
      <c r="S677" s="202"/>
      <c r="T677" s="20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97" t="s">
        <v>201</v>
      </c>
      <c r="AU677" s="197" t="s">
        <v>85</v>
      </c>
      <c r="AV677" s="13" t="s">
        <v>85</v>
      </c>
      <c r="AW677" s="13" t="s">
        <v>32</v>
      </c>
      <c r="AX677" s="13" t="s">
        <v>76</v>
      </c>
      <c r="AY677" s="197" t="s">
        <v>153</v>
      </c>
    </row>
    <row r="678" s="13" customFormat="1">
      <c r="A678" s="13"/>
      <c r="B678" s="195"/>
      <c r="C678" s="13"/>
      <c r="D678" s="196" t="s">
        <v>201</v>
      </c>
      <c r="E678" s="197" t="s">
        <v>1</v>
      </c>
      <c r="F678" s="198" t="s">
        <v>702</v>
      </c>
      <c r="G678" s="13"/>
      <c r="H678" s="199">
        <v>8.2400000000000002</v>
      </c>
      <c r="I678" s="200"/>
      <c r="J678" s="13"/>
      <c r="K678" s="13"/>
      <c r="L678" s="195"/>
      <c r="M678" s="201"/>
      <c r="N678" s="202"/>
      <c r="O678" s="202"/>
      <c r="P678" s="202"/>
      <c r="Q678" s="202"/>
      <c r="R678" s="202"/>
      <c r="S678" s="202"/>
      <c r="T678" s="20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97" t="s">
        <v>201</v>
      </c>
      <c r="AU678" s="197" t="s">
        <v>85</v>
      </c>
      <c r="AV678" s="13" t="s">
        <v>85</v>
      </c>
      <c r="AW678" s="13" t="s">
        <v>32</v>
      </c>
      <c r="AX678" s="13" t="s">
        <v>76</v>
      </c>
      <c r="AY678" s="197" t="s">
        <v>153</v>
      </c>
    </row>
    <row r="679" s="13" customFormat="1">
      <c r="A679" s="13"/>
      <c r="B679" s="195"/>
      <c r="C679" s="13"/>
      <c r="D679" s="196" t="s">
        <v>201</v>
      </c>
      <c r="E679" s="197" t="s">
        <v>1</v>
      </c>
      <c r="F679" s="198" t="s">
        <v>703</v>
      </c>
      <c r="G679" s="13"/>
      <c r="H679" s="199">
        <v>7.4100000000000001</v>
      </c>
      <c r="I679" s="200"/>
      <c r="J679" s="13"/>
      <c r="K679" s="13"/>
      <c r="L679" s="195"/>
      <c r="M679" s="201"/>
      <c r="N679" s="202"/>
      <c r="O679" s="202"/>
      <c r="P679" s="202"/>
      <c r="Q679" s="202"/>
      <c r="R679" s="202"/>
      <c r="S679" s="202"/>
      <c r="T679" s="20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197" t="s">
        <v>201</v>
      </c>
      <c r="AU679" s="197" t="s">
        <v>85</v>
      </c>
      <c r="AV679" s="13" t="s">
        <v>85</v>
      </c>
      <c r="AW679" s="13" t="s">
        <v>32</v>
      </c>
      <c r="AX679" s="13" t="s">
        <v>76</v>
      </c>
      <c r="AY679" s="197" t="s">
        <v>153</v>
      </c>
    </row>
    <row r="680" s="13" customFormat="1">
      <c r="A680" s="13"/>
      <c r="B680" s="195"/>
      <c r="C680" s="13"/>
      <c r="D680" s="196" t="s">
        <v>201</v>
      </c>
      <c r="E680" s="197" t="s">
        <v>1</v>
      </c>
      <c r="F680" s="198" t="s">
        <v>1252</v>
      </c>
      <c r="G680" s="13"/>
      <c r="H680" s="199">
        <v>16.199999999999999</v>
      </c>
      <c r="I680" s="200"/>
      <c r="J680" s="13"/>
      <c r="K680" s="13"/>
      <c r="L680" s="195"/>
      <c r="M680" s="201"/>
      <c r="N680" s="202"/>
      <c r="O680" s="202"/>
      <c r="P680" s="202"/>
      <c r="Q680" s="202"/>
      <c r="R680" s="202"/>
      <c r="S680" s="202"/>
      <c r="T680" s="20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197" t="s">
        <v>201</v>
      </c>
      <c r="AU680" s="197" t="s">
        <v>85</v>
      </c>
      <c r="AV680" s="13" t="s">
        <v>85</v>
      </c>
      <c r="AW680" s="13" t="s">
        <v>32</v>
      </c>
      <c r="AX680" s="13" t="s">
        <v>76</v>
      </c>
      <c r="AY680" s="197" t="s">
        <v>153</v>
      </c>
    </row>
    <row r="681" s="13" customFormat="1">
      <c r="A681" s="13"/>
      <c r="B681" s="195"/>
      <c r="C681" s="13"/>
      <c r="D681" s="196" t="s">
        <v>201</v>
      </c>
      <c r="E681" s="197" t="s">
        <v>1</v>
      </c>
      <c r="F681" s="198" t="s">
        <v>704</v>
      </c>
      <c r="G681" s="13"/>
      <c r="H681" s="199">
        <v>16.199999999999999</v>
      </c>
      <c r="I681" s="200"/>
      <c r="J681" s="13"/>
      <c r="K681" s="13"/>
      <c r="L681" s="195"/>
      <c r="M681" s="201"/>
      <c r="N681" s="202"/>
      <c r="O681" s="202"/>
      <c r="P681" s="202"/>
      <c r="Q681" s="202"/>
      <c r="R681" s="202"/>
      <c r="S681" s="202"/>
      <c r="T681" s="20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197" t="s">
        <v>201</v>
      </c>
      <c r="AU681" s="197" t="s">
        <v>85</v>
      </c>
      <c r="AV681" s="13" t="s">
        <v>85</v>
      </c>
      <c r="AW681" s="13" t="s">
        <v>32</v>
      </c>
      <c r="AX681" s="13" t="s">
        <v>76</v>
      </c>
      <c r="AY681" s="197" t="s">
        <v>153</v>
      </c>
    </row>
    <row r="682" s="13" customFormat="1">
      <c r="A682" s="13"/>
      <c r="B682" s="195"/>
      <c r="C682" s="13"/>
      <c r="D682" s="196" t="s">
        <v>201</v>
      </c>
      <c r="E682" s="197" t="s">
        <v>1</v>
      </c>
      <c r="F682" s="198" t="s">
        <v>705</v>
      </c>
      <c r="G682" s="13"/>
      <c r="H682" s="199">
        <v>4.96</v>
      </c>
      <c r="I682" s="200"/>
      <c r="J682" s="13"/>
      <c r="K682" s="13"/>
      <c r="L682" s="195"/>
      <c r="M682" s="201"/>
      <c r="N682" s="202"/>
      <c r="O682" s="202"/>
      <c r="P682" s="202"/>
      <c r="Q682" s="202"/>
      <c r="R682" s="202"/>
      <c r="S682" s="202"/>
      <c r="T682" s="20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97" t="s">
        <v>201</v>
      </c>
      <c r="AU682" s="197" t="s">
        <v>85</v>
      </c>
      <c r="AV682" s="13" t="s">
        <v>85</v>
      </c>
      <c r="AW682" s="13" t="s">
        <v>32</v>
      </c>
      <c r="AX682" s="13" t="s">
        <v>76</v>
      </c>
      <c r="AY682" s="197" t="s">
        <v>153</v>
      </c>
    </row>
    <row r="683" s="13" customFormat="1">
      <c r="A683" s="13"/>
      <c r="B683" s="195"/>
      <c r="C683" s="13"/>
      <c r="D683" s="196" t="s">
        <v>201</v>
      </c>
      <c r="E683" s="197" t="s">
        <v>1</v>
      </c>
      <c r="F683" s="198" t="s">
        <v>706</v>
      </c>
      <c r="G683" s="13"/>
      <c r="H683" s="199">
        <v>3.8999999999999999</v>
      </c>
      <c r="I683" s="200"/>
      <c r="J683" s="13"/>
      <c r="K683" s="13"/>
      <c r="L683" s="195"/>
      <c r="M683" s="201"/>
      <c r="N683" s="202"/>
      <c r="O683" s="202"/>
      <c r="P683" s="202"/>
      <c r="Q683" s="202"/>
      <c r="R683" s="202"/>
      <c r="S683" s="202"/>
      <c r="T683" s="20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197" t="s">
        <v>201</v>
      </c>
      <c r="AU683" s="197" t="s">
        <v>85</v>
      </c>
      <c r="AV683" s="13" t="s">
        <v>85</v>
      </c>
      <c r="AW683" s="13" t="s">
        <v>32</v>
      </c>
      <c r="AX683" s="13" t="s">
        <v>76</v>
      </c>
      <c r="AY683" s="197" t="s">
        <v>153</v>
      </c>
    </row>
    <row r="684" s="2" customFormat="1" ht="24.15" customHeight="1">
      <c r="A684" s="35"/>
      <c r="B684" s="174"/>
      <c r="C684" s="175" t="s">
        <v>1253</v>
      </c>
      <c r="D684" s="175" t="s">
        <v>154</v>
      </c>
      <c r="E684" s="176" t="s">
        <v>1254</v>
      </c>
      <c r="F684" s="177" t="s">
        <v>1255</v>
      </c>
      <c r="G684" s="178" t="s">
        <v>208</v>
      </c>
      <c r="H684" s="179">
        <v>125.416</v>
      </c>
      <c r="I684" s="180"/>
      <c r="J684" s="181">
        <f>ROUND(I684*H684,2)</f>
        <v>0</v>
      </c>
      <c r="K684" s="177" t="s">
        <v>173</v>
      </c>
      <c r="L684" s="36"/>
      <c r="M684" s="182" t="s">
        <v>1</v>
      </c>
      <c r="N684" s="183" t="s">
        <v>41</v>
      </c>
      <c r="O684" s="74"/>
      <c r="P684" s="184">
        <f>O684*H684</f>
        <v>0</v>
      </c>
      <c r="Q684" s="184">
        <v>0.00029999999999999997</v>
      </c>
      <c r="R684" s="184">
        <f>Q684*H684</f>
        <v>0.037624799999999993</v>
      </c>
      <c r="S684" s="184">
        <v>0</v>
      </c>
      <c r="T684" s="185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186" t="s">
        <v>94</v>
      </c>
      <c r="AT684" s="186" t="s">
        <v>154</v>
      </c>
      <c r="AU684" s="186" t="s">
        <v>85</v>
      </c>
      <c r="AY684" s="16" t="s">
        <v>153</v>
      </c>
      <c r="BE684" s="187">
        <f>IF(N684="základní",J684,0)</f>
        <v>0</v>
      </c>
      <c r="BF684" s="187">
        <f>IF(N684="snížená",J684,0)</f>
        <v>0</v>
      </c>
      <c r="BG684" s="187">
        <f>IF(N684="zákl. přenesená",J684,0)</f>
        <v>0</v>
      </c>
      <c r="BH684" s="187">
        <f>IF(N684="sníž. přenesená",J684,0)</f>
        <v>0</v>
      </c>
      <c r="BI684" s="187">
        <f>IF(N684="nulová",J684,0)</f>
        <v>0</v>
      </c>
      <c r="BJ684" s="16" t="s">
        <v>83</v>
      </c>
      <c r="BK684" s="187">
        <f>ROUND(I684*H684,2)</f>
        <v>0</v>
      </c>
      <c r="BL684" s="16" t="s">
        <v>94</v>
      </c>
      <c r="BM684" s="186" t="s">
        <v>1256</v>
      </c>
    </row>
    <row r="685" s="13" customFormat="1">
      <c r="A685" s="13"/>
      <c r="B685" s="195"/>
      <c r="C685" s="13"/>
      <c r="D685" s="196" t="s">
        <v>201</v>
      </c>
      <c r="E685" s="197" t="s">
        <v>1</v>
      </c>
      <c r="F685" s="198" t="s">
        <v>1251</v>
      </c>
      <c r="G685" s="13"/>
      <c r="H685" s="199">
        <v>22.423999999999999</v>
      </c>
      <c r="I685" s="200"/>
      <c r="J685" s="13"/>
      <c r="K685" s="13"/>
      <c r="L685" s="195"/>
      <c r="M685" s="201"/>
      <c r="N685" s="202"/>
      <c r="O685" s="202"/>
      <c r="P685" s="202"/>
      <c r="Q685" s="202"/>
      <c r="R685" s="202"/>
      <c r="S685" s="202"/>
      <c r="T685" s="20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197" t="s">
        <v>201</v>
      </c>
      <c r="AU685" s="197" t="s">
        <v>85</v>
      </c>
      <c r="AV685" s="13" t="s">
        <v>85</v>
      </c>
      <c r="AW685" s="13" t="s">
        <v>32</v>
      </c>
      <c r="AX685" s="13" t="s">
        <v>76</v>
      </c>
      <c r="AY685" s="197" t="s">
        <v>153</v>
      </c>
    </row>
    <row r="686" s="13" customFormat="1">
      <c r="A686" s="13"/>
      <c r="B686" s="195"/>
      <c r="C686" s="13"/>
      <c r="D686" s="196" t="s">
        <v>201</v>
      </c>
      <c r="E686" s="197" t="s">
        <v>1</v>
      </c>
      <c r="F686" s="198" t="s">
        <v>1257</v>
      </c>
      <c r="G686" s="13"/>
      <c r="H686" s="199">
        <v>1.794</v>
      </c>
      <c r="I686" s="200"/>
      <c r="J686" s="13"/>
      <c r="K686" s="13"/>
      <c r="L686" s="195"/>
      <c r="M686" s="201"/>
      <c r="N686" s="202"/>
      <c r="O686" s="202"/>
      <c r="P686" s="202"/>
      <c r="Q686" s="202"/>
      <c r="R686" s="202"/>
      <c r="S686" s="202"/>
      <c r="T686" s="20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197" t="s">
        <v>201</v>
      </c>
      <c r="AU686" s="197" t="s">
        <v>85</v>
      </c>
      <c r="AV686" s="13" t="s">
        <v>85</v>
      </c>
      <c r="AW686" s="13" t="s">
        <v>32</v>
      </c>
      <c r="AX686" s="13" t="s">
        <v>76</v>
      </c>
      <c r="AY686" s="197" t="s">
        <v>153</v>
      </c>
    </row>
    <row r="687" s="13" customFormat="1">
      <c r="A687" s="13"/>
      <c r="B687" s="195"/>
      <c r="C687" s="13"/>
      <c r="D687" s="196" t="s">
        <v>201</v>
      </c>
      <c r="E687" s="197" t="s">
        <v>1</v>
      </c>
      <c r="F687" s="198" t="s">
        <v>700</v>
      </c>
      <c r="G687" s="13"/>
      <c r="H687" s="199">
        <v>17.460000000000001</v>
      </c>
      <c r="I687" s="200"/>
      <c r="J687" s="13"/>
      <c r="K687" s="13"/>
      <c r="L687" s="195"/>
      <c r="M687" s="201"/>
      <c r="N687" s="202"/>
      <c r="O687" s="202"/>
      <c r="P687" s="202"/>
      <c r="Q687" s="202"/>
      <c r="R687" s="202"/>
      <c r="S687" s="202"/>
      <c r="T687" s="20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97" t="s">
        <v>201</v>
      </c>
      <c r="AU687" s="197" t="s">
        <v>85</v>
      </c>
      <c r="AV687" s="13" t="s">
        <v>85</v>
      </c>
      <c r="AW687" s="13" t="s">
        <v>32</v>
      </c>
      <c r="AX687" s="13" t="s">
        <v>76</v>
      </c>
      <c r="AY687" s="197" t="s">
        <v>153</v>
      </c>
    </row>
    <row r="688" s="13" customFormat="1">
      <c r="A688" s="13"/>
      <c r="B688" s="195"/>
      <c r="C688" s="13"/>
      <c r="D688" s="196" t="s">
        <v>201</v>
      </c>
      <c r="E688" s="197" t="s">
        <v>1</v>
      </c>
      <c r="F688" s="198" t="s">
        <v>1258</v>
      </c>
      <c r="G688" s="13"/>
      <c r="H688" s="199">
        <v>1.4279999999999999</v>
      </c>
      <c r="I688" s="200"/>
      <c r="J688" s="13"/>
      <c r="K688" s="13"/>
      <c r="L688" s="195"/>
      <c r="M688" s="201"/>
      <c r="N688" s="202"/>
      <c r="O688" s="202"/>
      <c r="P688" s="202"/>
      <c r="Q688" s="202"/>
      <c r="R688" s="202"/>
      <c r="S688" s="202"/>
      <c r="T688" s="20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97" t="s">
        <v>201</v>
      </c>
      <c r="AU688" s="197" t="s">
        <v>85</v>
      </c>
      <c r="AV688" s="13" t="s">
        <v>85</v>
      </c>
      <c r="AW688" s="13" t="s">
        <v>32</v>
      </c>
      <c r="AX688" s="13" t="s">
        <v>76</v>
      </c>
      <c r="AY688" s="197" t="s">
        <v>153</v>
      </c>
    </row>
    <row r="689" s="13" customFormat="1">
      <c r="A689" s="13"/>
      <c r="B689" s="195"/>
      <c r="C689" s="13"/>
      <c r="D689" s="196" t="s">
        <v>201</v>
      </c>
      <c r="E689" s="197" t="s">
        <v>1</v>
      </c>
      <c r="F689" s="198" t="s">
        <v>701</v>
      </c>
      <c r="G689" s="13"/>
      <c r="H689" s="199">
        <v>19.82</v>
      </c>
      <c r="I689" s="200"/>
      <c r="J689" s="13"/>
      <c r="K689" s="13"/>
      <c r="L689" s="195"/>
      <c r="M689" s="201"/>
      <c r="N689" s="202"/>
      <c r="O689" s="202"/>
      <c r="P689" s="202"/>
      <c r="Q689" s="202"/>
      <c r="R689" s="202"/>
      <c r="S689" s="202"/>
      <c r="T689" s="20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97" t="s">
        <v>201</v>
      </c>
      <c r="AU689" s="197" t="s">
        <v>85</v>
      </c>
      <c r="AV689" s="13" t="s">
        <v>85</v>
      </c>
      <c r="AW689" s="13" t="s">
        <v>32</v>
      </c>
      <c r="AX689" s="13" t="s">
        <v>76</v>
      </c>
      <c r="AY689" s="197" t="s">
        <v>153</v>
      </c>
    </row>
    <row r="690" s="13" customFormat="1">
      <c r="A690" s="13"/>
      <c r="B690" s="195"/>
      <c r="C690" s="13"/>
      <c r="D690" s="196" t="s">
        <v>201</v>
      </c>
      <c r="E690" s="197" t="s">
        <v>1</v>
      </c>
      <c r="F690" s="198" t="s">
        <v>1259</v>
      </c>
      <c r="G690" s="13"/>
      <c r="H690" s="199">
        <v>1.833</v>
      </c>
      <c r="I690" s="200"/>
      <c r="J690" s="13"/>
      <c r="K690" s="13"/>
      <c r="L690" s="195"/>
      <c r="M690" s="201"/>
      <c r="N690" s="202"/>
      <c r="O690" s="202"/>
      <c r="P690" s="202"/>
      <c r="Q690" s="202"/>
      <c r="R690" s="202"/>
      <c r="S690" s="202"/>
      <c r="T690" s="20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97" t="s">
        <v>201</v>
      </c>
      <c r="AU690" s="197" t="s">
        <v>85</v>
      </c>
      <c r="AV690" s="13" t="s">
        <v>85</v>
      </c>
      <c r="AW690" s="13" t="s">
        <v>32</v>
      </c>
      <c r="AX690" s="13" t="s">
        <v>76</v>
      </c>
      <c r="AY690" s="197" t="s">
        <v>153</v>
      </c>
    </row>
    <row r="691" s="13" customFormat="1">
      <c r="A691" s="13"/>
      <c r="B691" s="195"/>
      <c r="C691" s="13"/>
      <c r="D691" s="196" t="s">
        <v>201</v>
      </c>
      <c r="E691" s="197" t="s">
        <v>1</v>
      </c>
      <c r="F691" s="198" t="s">
        <v>702</v>
      </c>
      <c r="G691" s="13"/>
      <c r="H691" s="199">
        <v>8.2400000000000002</v>
      </c>
      <c r="I691" s="200"/>
      <c r="J691" s="13"/>
      <c r="K691" s="13"/>
      <c r="L691" s="195"/>
      <c r="M691" s="201"/>
      <c r="N691" s="202"/>
      <c r="O691" s="202"/>
      <c r="P691" s="202"/>
      <c r="Q691" s="202"/>
      <c r="R691" s="202"/>
      <c r="S691" s="202"/>
      <c r="T691" s="20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97" t="s">
        <v>201</v>
      </c>
      <c r="AU691" s="197" t="s">
        <v>85</v>
      </c>
      <c r="AV691" s="13" t="s">
        <v>85</v>
      </c>
      <c r="AW691" s="13" t="s">
        <v>32</v>
      </c>
      <c r="AX691" s="13" t="s">
        <v>76</v>
      </c>
      <c r="AY691" s="197" t="s">
        <v>153</v>
      </c>
    </row>
    <row r="692" s="13" customFormat="1">
      <c r="A692" s="13"/>
      <c r="B692" s="195"/>
      <c r="C692" s="13"/>
      <c r="D692" s="196" t="s">
        <v>201</v>
      </c>
      <c r="E692" s="197" t="s">
        <v>1</v>
      </c>
      <c r="F692" s="198" t="s">
        <v>1260</v>
      </c>
      <c r="G692" s="13"/>
      <c r="H692" s="199">
        <v>0.64100000000000001</v>
      </c>
      <c r="I692" s="200"/>
      <c r="J692" s="13"/>
      <c r="K692" s="13"/>
      <c r="L692" s="195"/>
      <c r="M692" s="201"/>
      <c r="N692" s="202"/>
      <c r="O692" s="202"/>
      <c r="P692" s="202"/>
      <c r="Q692" s="202"/>
      <c r="R692" s="202"/>
      <c r="S692" s="202"/>
      <c r="T692" s="20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197" t="s">
        <v>201</v>
      </c>
      <c r="AU692" s="197" t="s">
        <v>85</v>
      </c>
      <c r="AV692" s="13" t="s">
        <v>85</v>
      </c>
      <c r="AW692" s="13" t="s">
        <v>32</v>
      </c>
      <c r="AX692" s="13" t="s">
        <v>76</v>
      </c>
      <c r="AY692" s="197" t="s">
        <v>153</v>
      </c>
    </row>
    <row r="693" s="13" customFormat="1">
      <c r="A693" s="13"/>
      <c r="B693" s="195"/>
      <c r="C693" s="13"/>
      <c r="D693" s="196" t="s">
        <v>201</v>
      </c>
      <c r="E693" s="197" t="s">
        <v>1</v>
      </c>
      <c r="F693" s="198" t="s">
        <v>703</v>
      </c>
      <c r="G693" s="13"/>
      <c r="H693" s="199">
        <v>7.4100000000000001</v>
      </c>
      <c r="I693" s="200"/>
      <c r="J693" s="13"/>
      <c r="K693" s="13"/>
      <c r="L693" s="195"/>
      <c r="M693" s="201"/>
      <c r="N693" s="202"/>
      <c r="O693" s="202"/>
      <c r="P693" s="202"/>
      <c r="Q693" s="202"/>
      <c r="R693" s="202"/>
      <c r="S693" s="202"/>
      <c r="T693" s="20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197" t="s">
        <v>201</v>
      </c>
      <c r="AU693" s="197" t="s">
        <v>85</v>
      </c>
      <c r="AV693" s="13" t="s">
        <v>85</v>
      </c>
      <c r="AW693" s="13" t="s">
        <v>32</v>
      </c>
      <c r="AX693" s="13" t="s">
        <v>76</v>
      </c>
      <c r="AY693" s="197" t="s">
        <v>153</v>
      </c>
    </row>
    <row r="694" s="13" customFormat="1">
      <c r="A694" s="13"/>
      <c r="B694" s="195"/>
      <c r="C694" s="13"/>
      <c r="D694" s="196" t="s">
        <v>201</v>
      </c>
      <c r="E694" s="197" t="s">
        <v>1</v>
      </c>
      <c r="F694" s="198" t="s">
        <v>1261</v>
      </c>
      <c r="G694" s="13"/>
      <c r="H694" s="199">
        <v>0.623</v>
      </c>
      <c r="I694" s="200"/>
      <c r="J694" s="13"/>
      <c r="K694" s="13"/>
      <c r="L694" s="195"/>
      <c r="M694" s="201"/>
      <c r="N694" s="202"/>
      <c r="O694" s="202"/>
      <c r="P694" s="202"/>
      <c r="Q694" s="202"/>
      <c r="R694" s="202"/>
      <c r="S694" s="202"/>
      <c r="T694" s="20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97" t="s">
        <v>201</v>
      </c>
      <c r="AU694" s="197" t="s">
        <v>85</v>
      </c>
      <c r="AV694" s="13" t="s">
        <v>85</v>
      </c>
      <c r="AW694" s="13" t="s">
        <v>32</v>
      </c>
      <c r="AX694" s="13" t="s">
        <v>76</v>
      </c>
      <c r="AY694" s="197" t="s">
        <v>153</v>
      </c>
    </row>
    <row r="695" s="13" customFormat="1">
      <c r="A695" s="13"/>
      <c r="B695" s="195"/>
      <c r="C695" s="13"/>
      <c r="D695" s="196" t="s">
        <v>201</v>
      </c>
      <c r="E695" s="197" t="s">
        <v>1</v>
      </c>
      <c r="F695" s="198" t="s">
        <v>1252</v>
      </c>
      <c r="G695" s="13"/>
      <c r="H695" s="199">
        <v>16.199999999999999</v>
      </c>
      <c r="I695" s="200"/>
      <c r="J695" s="13"/>
      <c r="K695" s="13"/>
      <c r="L695" s="195"/>
      <c r="M695" s="201"/>
      <c r="N695" s="202"/>
      <c r="O695" s="202"/>
      <c r="P695" s="202"/>
      <c r="Q695" s="202"/>
      <c r="R695" s="202"/>
      <c r="S695" s="202"/>
      <c r="T695" s="20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197" t="s">
        <v>201</v>
      </c>
      <c r="AU695" s="197" t="s">
        <v>85</v>
      </c>
      <c r="AV695" s="13" t="s">
        <v>85</v>
      </c>
      <c r="AW695" s="13" t="s">
        <v>32</v>
      </c>
      <c r="AX695" s="13" t="s">
        <v>76</v>
      </c>
      <c r="AY695" s="197" t="s">
        <v>153</v>
      </c>
    </row>
    <row r="696" s="13" customFormat="1">
      <c r="A696" s="13"/>
      <c r="B696" s="195"/>
      <c r="C696" s="13"/>
      <c r="D696" s="196" t="s">
        <v>201</v>
      </c>
      <c r="E696" s="197" t="s">
        <v>1</v>
      </c>
      <c r="F696" s="198" t="s">
        <v>1262</v>
      </c>
      <c r="G696" s="13"/>
      <c r="H696" s="199">
        <v>0.81299999999999994</v>
      </c>
      <c r="I696" s="200"/>
      <c r="J696" s="13"/>
      <c r="K696" s="13"/>
      <c r="L696" s="195"/>
      <c r="M696" s="201"/>
      <c r="N696" s="202"/>
      <c r="O696" s="202"/>
      <c r="P696" s="202"/>
      <c r="Q696" s="202"/>
      <c r="R696" s="202"/>
      <c r="S696" s="202"/>
      <c r="T696" s="20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97" t="s">
        <v>201</v>
      </c>
      <c r="AU696" s="197" t="s">
        <v>85</v>
      </c>
      <c r="AV696" s="13" t="s">
        <v>85</v>
      </c>
      <c r="AW696" s="13" t="s">
        <v>32</v>
      </c>
      <c r="AX696" s="13" t="s">
        <v>76</v>
      </c>
      <c r="AY696" s="197" t="s">
        <v>153</v>
      </c>
    </row>
    <row r="697" s="13" customFormat="1">
      <c r="A697" s="13"/>
      <c r="B697" s="195"/>
      <c r="C697" s="13"/>
      <c r="D697" s="196" t="s">
        <v>201</v>
      </c>
      <c r="E697" s="197" t="s">
        <v>1</v>
      </c>
      <c r="F697" s="198" t="s">
        <v>704</v>
      </c>
      <c r="G697" s="13"/>
      <c r="H697" s="199">
        <v>16.199999999999999</v>
      </c>
      <c r="I697" s="200"/>
      <c r="J697" s="13"/>
      <c r="K697" s="13"/>
      <c r="L697" s="195"/>
      <c r="M697" s="201"/>
      <c r="N697" s="202"/>
      <c r="O697" s="202"/>
      <c r="P697" s="202"/>
      <c r="Q697" s="202"/>
      <c r="R697" s="202"/>
      <c r="S697" s="202"/>
      <c r="T697" s="20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97" t="s">
        <v>201</v>
      </c>
      <c r="AU697" s="197" t="s">
        <v>85</v>
      </c>
      <c r="AV697" s="13" t="s">
        <v>85</v>
      </c>
      <c r="AW697" s="13" t="s">
        <v>32</v>
      </c>
      <c r="AX697" s="13" t="s">
        <v>76</v>
      </c>
      <c r="AY697" s="197" t="s">
        <v>153</v>
      </c>
    </row>
    <row r="698" s="13" customFormat="1">
      <c r="A698" s="13"/>
      <c r="B698" s="195"/>
      <c r="C698" s="13"/>
      <c r="D698" s="196" t="s">
        <v>201</v>
      </c>
      <c r="E698" s="197" t="s">
        <v>1</v>
      </c>
      <c r="F698" s="198" t="s">
        <v>1263</v>
      </c>
      <c r="G698" s="13"/>
      <c r="H698" s="199">
        <v>0.81299999999999994</v>
      </c>
      <c r="I698" s="200"/>
      <c r="J698" s="13"/>
      <c r="K698" s="13"/>
      <c r="L698" s="195"/>
      <c r="M698" s="201"/>
      <c r="N698" s="202"/>
      <c r="O698" s="202"/>
      <c r="P698" s="202"/>
      <c r="Q698" s="202"/>
      <c r="R698" s="202"/>
      <c r="S698" s="202"/>
      <c r="T698" s="20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97" t="s">
        <v>201</v>
      </c>
      <c r="AU698" s="197" t="s">
        <v>85</v>
      </c>
      <c r="AV698" s="13" t="s">
        <v>85</v>
      </c>
      <c r="AW698" s="13" t="s">
        <v>32</v>
      </c>
      <c r="AX698" s="13" t="s">
        <v>76</v>
      </c>
      <c r="AY698" s="197" t="s">
        <v>153</v>
      </c>
    </row>
    <row r="699" s="13" customFormat="1">
      <c r="A699" s="13"/>
      <c r="B699" s="195"/>
      <c r="C699" s="13"/>
      <c r="D699" s="196" t="s">
        <v>201</v>
      </c>
      <c r="E699" s="197" t="s">
        <v>1</v>
      </c>
      <c r="F699" s="198" t="s">
        <v>705</v>
      </c>
      <c r="G699" s="13"/>
      <c r="H699" s="199">
        <v>4.96</v>
      </c>
      <c r="I699" s="200"/>
      <c r="J699" s="13"/>
      <c r="K699" s="13"/>
      <c r="L699" s="195"/>
      <c r="M699" s="201"/>
      <c r="N699" s="202"/>
      <c r="O699" s="202"/>
      <c r="P699" s="202"/>
      <c r="Q699" s="202"/>
      <c r="R699" s="202"/>
      <c r="S699" s="202"/>
      <c r="T699" s="20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197" t="s">
        <v>201</v>
      </c>
      <c r="AU699" s="197" t="s">
        <v>85</v>
      </c>
      <c r="AV699" s="13" t="s">
        <v>85</v>
      </c>
      <c r="AW699" s="13" t="s">
        <v>32</v>
      </c>
      <c r="AX699" s="13" t="s">
        <v>76</v>
      </c>
      <c r="AY699" s="197" t="s">
        <v>153</v>
      </c>
    </row>
    <row r="700" s="13" customFormat="1">
      <c r="A700" s="13"/>
      <c r="B700" s="195"/>
      <c r="C700" s="13"/>
      <c r="D700" s="196" t="s">
        <v>201</v>
      </c>
      <c r="E700" s="197" t="s">
        <v>1</v>
      </c>
      <c r="F700" s="198" t="s">
        <v>1264</v>
      </c>
      <c r="G700" s="13"/>
      <c r="H700" s="199">
        <v>0.49199999999999999</v>
      </c>
      <c r="I700" s="200"/>
      <c r="J700" s="13"/>
      <c r="K700" s="13"/>
      <c r="L700" s="195"/>
      <c r="M700" s="201"/>
      <c r="N700" s="202"/>
      <c r="O700" s="202"/>
      <c r="P700" s="202"/>
      <c r="Q700" s="202"/>
      <c r="R700" s="202"/>
      <c r="S700" s="202"/>
      <c r="T700" s="20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197" t="s">
        <v>201</v>
      </c>
      <c r="AU700" s="197" t="s">
        <v>85</v>
      </c>
      <c r="AV700" s="13" t="s">
        <v>85</v>
      </c>
      <c r="AW700" s="13" t="s">
        <v>32</v>
      </c>
      <c r="AX700" s="13" t="s">
        <v>76</v>
      </c>
      <c r="AY700" s="197" t="s">
        <v>153</v>
      </c>
    </row>
    <row r="701" s="13" customFormat="1">
      <c r="A701" s="13"/>
      <c r="B701" s="195"/>
      <c r="C701" s="13"/>
      <c r="D701" s="196" t="s">
        <v>201</v>
      </c>
      <c r="E701" s="197" t="s">
        <v>1</v>
      </c>
      <c r="F701" s="198" t="s">
        <v>1265</v>
      </c>
      <c r="G701" s="13"/>
      <c r="H701" s="199">
        <v>3.8999999999999999</v>
      </c>
      <c r="I701" s="200"/>
      <c r="J701" s="13"/>
      <c r="K701" s="13"/>
      <c r="L701" s="195"/>
      <c r="M701" s="201"/>
      <c r="N701" s="202"/>
      <c r="O701" s="202"/>
      <c r="P701" s="202"/>
      <c r="Q701" s="202"/>
      <c r="R701" s="202"/>
      <c r="S701" s="202"/>
      <c r="T701" s="20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97" t="s">
        <v>201</v>
      </c>
      <c r="AU701" s="197" t="s">
        <v>85</v>
      </c>
      <c r="AV701" s="13" t="s">
        <v>85</v>
      </c>
      <c r="AW701" s="13" t="s">
        <v>32</v>
      </c>
      <c r="AX701" s="13" t="s">
        <v>76</v>
      </c>
      <c r="AY701" s="197" t="s">
        <v>153</v>
      </c>
    </row>
    <row r="702" s="13" customFormat="1">
      <c r="A702" s="13"/>
      <c r="B702" s="195"/>
      <c r="C702" s="13"/>
      <c r="D702" s="196" t="s">
        <v>201</v>
      </c>
      <c r="E702" s="197" t="s">
        <v>1</v>
      </c>
      <c r="F702" s="198" t="s">
        <v>1266</v>
      </c>
      <c r="G702" s="13"/>
      <c r="H702" s="199">
        <v>0.36499999999999999</v>
      </c>
      <c r="I702" s="200"/>
      <c r="J702" s="13"/>
      <c r="K702" s="13"/>
      <c r="L702" s="195"/>
      <c r="M702" s="201"/>
      <c r="N702" s="202"/>
      <c r="O702" s="202"/>
      <c r="P702" s="202"/>
      <c r="Q702" s="202"/>
      <c r="R702" s="202"/>
      <c r="S702" s="202"/>
      <c r="T702" s="20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97" t="s">
        <v>201</v>
      </c>
      <c r="AU702" s="197" t="s">
        <v>85</v>
      </c>
      <c r="AV702" s="13" t="s">
        <v>85</v>
      </c>
      <c r="AW702" s="13" t="s">
        <v>32</v>
      </c>
      <c r="AX702" s="13" t="s">
        <v>76</v>
      </c>
      <c r="AY702" s="197" t="s">
        <v>153</v>
      </c>
    </row>
    <row r="703" s="2" customFormat="1" ht="16.5" customHeight="1">
      <c r="A703" s="35"/>
      <c r="B703" s="174"/>
      <c r="C703" s="175" t="s">
        <v>1267</v>
      </c>
      <c r="D703" s="175" t="s">
        <v>154</v>
      </c>
      <c r="E703" s="176" t="s">
        <v>1268</v>
      </c>
      <c r="F703" s="177" t="s">
        <v>1269</v>
      </c>
      <c r="G703" s="178" t="s">
        <v>208</v>
      </c>
      <c r="H703" s="179">
        <v>125.416</v>
      </c>
      <c r="I703" s="180"/>
      <c r="J703" s="181">
        <f>ROUND(I703*H703,2)</f>
        <v>0</v>
      </c>
      <c r="K703" s="177" t="s">
        <v>173</v>
      </c>
      <c r="L703" s="36"/>
      <c r="M703" s="182" t="s">
        <v>1</v>
      </c>
      <c r="N703" s="183" t="s">
        <v>41</v>
      </c>
      <c r="O703" s="74"/>
      <c r="P703" s="184">
        <f>O703*H703</f>
        <v>0</v>
      </c>
      <c r="Q703" s="184">
        <v>0.00024000000000000001</v>
      </c>
      <c r="R703" s="184">
        <f>Q703*H703</f>
        <v>0.030099839999999999</v>
      </c>
      <c r="S703" s="184">
        <v>0</v>
      </c>
      <c r="T703" s="185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186" t="s">
        <v>94</v>
      </c>
      <c r="AT703" s="186" t="s">
        <v>154</v>
      </c>
      <c r="AU703" s="186" t="s">
        <v>85</v>
      </c>
      <c r="AY703" s="16" t="s">
        <v>153</v>
      </c>
      <c r="BE703" s="187">
        <f>IF(N703="základní",J703,0)</f>
        <v>0</v>
      </c>
      <c r="BF703" s="187">
        <f>IF(N703="snížená",J703,0)</f>
        <v>0</v>
      </c>
      <c r="BG703" s="187">
        <f>IF(N703="zákl. přenesená",J703,0)</f>
        <v>0</v>
      </c>
      <c r="BH703" s="187">
        <f>IF(N703="sníž. přenesená",J703,0)</f>
        <v>0</v>
      </c>
      <c r="BI703" s="187">
        <f>IF(N703="nulová",J703,0)</f>
        <v>0</v>
      </c>
      <c r="BJ703" s="16" t="s">
        <v>83</v>
      </c>
      <c r="BK703" s="187">
        <f>ROUND(I703*H703,2)</f>
        <v>0</v>
      </c>
      <c r="BL703" s="16" t="s">
        <v>94</v>
      </c>
      <c r="BM703" s="186" t="s">
        <v>1270</v>
      </c>
    </row>
    <row r="704" s="2" customFormat="1" ht="16.5" customHeight="1">
      <c r="A704" s="35"/>
      <c r="B704" s="174"/>
      <c r="C704" s="175" t="s">
        <v>1271</v>
      </c>
      <c r="D704" s="175" t="s">
        <v>154</v>
      </c>
      <c r="E704" s="176" t="s">
        <v>1272</v>
      </c>
      <c r="F704" s="177" t="s">
        <v>1273</v>
      </c>
      <c r="G704" s="178" t="s">
        <v>208</v>
      </c>
      <c r="H704" s="179">
        <v>125.416</v>
      </c>
      <c r="I704" s="180"/>
      <c r="J704" s="181">
        <f>ROUND(I704*H704,2)</f>
        <v>0</v>
      </c>
      <c r="K704" s="177" t="s">
        <v>173</v>
      </c>
      <c r="L704" s="36"/>
      <c r="M704" s="182" t="s">
        <v>1</v>
      </c>
      <c r="N704" s="183" t="s">
        <v>41</v>
      </c>
      <c r="O704" s="74"/>
      <c r="P704" s="184">
        <f>O704*H704</f>
        <v>0</v>
      </c>
      <c r="Q704" s="184">
        <v>0.00025000000000000001</v>
      </c>
      <c r="R704" s="184">
        <f>Q704*H704</f>
        <v>0.031354</v>
      </c>
      <c r="S704" s="184">
        <v>0</v>
      </c>
      <c r="T704" s="185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186" t="s">
        <v>94</v>
      </c>
      <c r="AT704" s="186" t="s">
        <v>154</v>
      </c>
      <c r="AU704" s="186" t="s">
        <v>85</v>
      </c>
      <c r="AY704" s="16" t="s">
        <v>153</v>
      </c>
      <c r="BE704" s="187">
        <f>IF(N704="základní",J704,0)</f>
        <v>0</v>
      </c>
      <c r="BF704" s="187">
        <f>IF(N704="snížená",J704,0)</f>
        <v>0</v>
      </c>
      <c r="BG704" s="187">
        <f>IF(N704="zákl. přenesená",J704,0)</f>
        <v>0</v>
      </c>
      <c r="BH704" s="187">
        <f>IF(N704="sníž. přenesená",J704,0)</f>
        <v>0</v>
      </c>
      <c r="BI704" s="187">
        <f>IF(N704="nulová",J704,0)</f>
        <v>0</v>
      </c>
      <c r="BJ704" s="16" t="s">
        <v>83</v>
      </c>
      <c r="BK704" s="187">
        <f>ROUND(I704*H704,2)</f>
        <v>0</v>
      </c>
      <c r="BL704" s="16" t="s">
        <v>94</v>
      </c>
      <c r="BM704" s="186" t="s">
        <v>1274</v>
      </c>
    </row>
    <row r="705" s="2" customFormat="1" ht="24.15" customHeight="1">
      <c r="A705" s="35"/>
      <c r="B705" s="174"/>
      <c r="C705" s="175" t="s">
        <v>1275</v>
      </c>
      <c r="D705" s="175" t="s">
        <v>154</v>
      </c>
      <c r="E705" s="176" t="s">
        <v>1276</v>
      </c>
      <c r="F705" s="177" t="s">
        <v>1277</v>
      </c>
      <c r="G705" s="178" t="s">
        <v>831</v>
      </c>
      <c r="H705" s="214"/>
      <c r="I705" s="180"/>
      <c r="J705" s="181">
        <f>ROUND(I705*H705,2)</f>
        <v>0</v>
      </c>
      <c r="K705" s="177" t="s">
        <v>173</v>
      </c>
      <c r="L705" s="36"/>
      <c r="M705" s="182" t="s">
        <v>1</v>
      </c>
      <c r="N705" s="183" t="s">
        <v>41</v>
      </c>
      <c r="O705" s="74"/>
      <c r="P705" s="184">
        <f>O705*H705</f>
        <v>0</v>
      </c>
      <c r="Q705" s="184">
        <v>0</v>
      </c>
      <c r="R705" s="184">
        <f>Q705*H705</f>
        <v>0</v>
      </c>
      <c r="S705" s="184">
        <v>0</v>
      </c>
      <c r="T705" s="185">
        <f>S705*H705</f>
        <v>0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186" t="s">
        <v>94</v>
      </c>
      <c r="AT705" s="186" t="s">
        <v>154</v>
      </c>
      <c r="AU705" s="186" t="s">
        <v>85</v>
      </c>
      <c r="AY705" s="16" t="s">
        <v>153</v>
      </c>
      <c r="BE705" s="187">
        <f>IF(N705="základní",J705,0)</f>
        <v>0</v>
      </c>
      <c r="BF705" s="187">
        <f>IF(N705="snížená",J705,0)</f>
        <v>0</v>
      </c>
      <c r="BG705" s="187">
        <f>IF(N705="zákl. přenesená",J705,0)</f>
        <v>0</v>
      </c>
      <c r="BH705" s="187">
        <f>IF(N705="sníž. přenesená",J705,0)</f>
        <v>0</v>
      </c>
      <c r="BI705" s="187">
        <f>IF(N705="nulová",J705,0)</f>
        <v>0</v>
      </c>
      <c r="BJ705" s="16" t="s">
        <v>83</v>
      </c>
      <c r="BK705" s="187">
        <f>ROUND(I705*H705,2)</f>
        <v>0</v>
      </c>
      <c r="BL705" s="16" t="s">
        <v>94</v>
      </c>
      <c r="BM705" s="186" t="s">
        <v>1278</v>
      </c>
    </row>
    <row r="706" s="12" customFormat="1" ht="22.8" customHeight="1">
      <c r="A706" s="12"/>
      <c r="B706" s="163"/>
      <c r="C706" s="12"/>
      <c r="D706" s="164" t="s">
        <v>75</v>
      </c>
      <c r="E706" s="188" t="s">
        <v>1279</v>
      </c>
      <c r="F706" s="188" t="s">
        <v>1280</v>
      </c>
      <c r="G706" s="12"/>
      <c r="H706" s="12"/>
      <c r="I706" s="166"/>
      <c r="J706" s="189">
        <f>BK706</f>
        <v>0</v>
      </c>
      <c r="K706" s="12"/>
      <c r="L706" s="163"/>
      <c r="M706" s="168"/>
      <c r="N706" s="169"/>
      <c r="O706" s="169"/>
      <c r="P706" s="170">
        <f>SUM(P707:P781)</f>
        <v>0</v>
      </c>
      <c r="Q706" s="169"/>
      <c r="R706" s="170">
        <f>SUM(R707:R781)</f>
        <v>3.9274840000000006</v>
      </c>
      <c r="S706" s="169"/>
      <c r="T706" s="171">
        <f>SUM(T707:T781)</f>
        <v>0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164" t="s">
        <v>85</v>
      </c>
      <c r="AT706" s="172" t="s">
        <v>75</v>
      </c>
      <c r="AU706" s="172" t="s">
        <v>83</v>
      </c>
      <c r="AY706" s="164" t="s">
        <v>153</v>
      </c>
      <c r="BK706" s="173">
        <f>SUM(BK707:BK781)</f>
        <v>0</v>
      </c>
    </row>
    <row r="707" s="2" customFormat="1" ht="16.5" customHeight="1">
      <c r="A707" s="35"/>
      <c r="B707" s="174"/>
      <c r="C707" s="175" t="s">
        <v>1281</v>
      </c>
      <c r="D707" s="175" t="s">
        <v>154</v>
      </c>
      <c r="E707" s="176" t="s">
        <v>1282</v>
      </c>
      <c r="F707" s="177" t="s">
        <v>1283</v>
      </c>
      <c r="G707" s="178" t="s">
        <v>208</v>
      </c>
      <c r="H707" s="179">
        <v>199.59999999999999</v>
      </c>
      <c r="I707" s="180"/>
      <c r="J707" s="181">
        <f>ROUND(I707*H707,2)</f>
        <v>0</v>
      </c>
      <c r="K707" s="177" t="s">
        <v>173</v>
      </c>
      <c r="L707" s="36"/>
      <c r="M707" s="182" t="s">
        <v>1</v>
      </c>
      <c r="N707" s="183" t="s">
        <v>41</v>
      </c>
      <c r="O707" s="74"/>
      <c r="P707" s="184">
        <f>O707*H707</f>
        <v>0</v>
      </c>
      <c r="Q707" s="184">
        <v>0.00029999999999999997</v>
      </c>
      <c r="R707" s="184">
        <f>Q707*H707</f>
        <v>0.059879999999999996</v>
      </c>
      <c r="S707" s="184">
        <v>0</v>
      </c>
      <c r="T707" s="185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186" t="s">
        <v>94</v>
      </c>
      <c r="AT707" s="186" t="s">
        <v>154</v>
      </c>
      <c r="AU707" s="186" t="s">
        <v>85</v>
      </c>
      <c r="AY707" s="16" t="s">
        <v>153</v>
      </c>
      <c r="BE707" s="187">
        <f>IF(N707="základní",J707,0)</f>
        <v>0</v>
      </c>
      <c r="BF707" s="187">
        <f>IF(N707="snížená",J707,0)</f>
        <v>0</v>
      </c>
      <c r="BG707" s="187">
        <f>IF(N707="zákl. přenesená",J707,0)</f>
        <v>0</v>
      </c>
      <c r="BH707" s="187">
        <f>IF(N707="sníž. přenesená",J707,0)</f>
        <v>0</v>
      </c>
      <c r="BI707" s="187">
        <f>IF(N707="nulová",J707,0)</f>
        <v>0</v>
      </c>
      <c r="BJ707" s="16" t="s">
        <v>83</v>
      </c>
      <c r="BK707" s="187">
        <f>ROUND(I707*H707,2)</f>
        <v>0</v>
      </c>
      <c r="BL707" s="16" t="s">
        <v>94</v>
      </c>
      <c r="BM707" s="186" t="s">
        <v>1284</v>
      </c>
    </row>
    <row r="708" s="13" customFormat="1">
      <c r="A708" s="13"/>
      <c r="B708" s="195"/>
      <c r="C708" s="13"/>
      <c r="D708" s="196" t="s">
        <v>201</v>
      </c>
      <c r="E708" s="197" t="s">
        <v>1</v>
      </c>
      <c r="F708" s="198" t="s">
        <v>1285</v>
      </c>
      <c r="G708" s="13"/>
      <c r="H708" s="199">
        <v>12.119999999999999</v>
      </c>
      <c r="I708" s="200"/>
      <c r="J708" s="13"/>
      <c r="K708" s="13"/>
      <c r="L708" s="195"/>
      <c r="M708" s="201"/>
      <c r="N708" s="202"/>
      <c r="O708" s="202"/>
      <c r="P708" s="202"/>
      <c r="Q708" s="202"/>
      <c r="R708" s="202"/>
      <c r="S708" s="202"/>
      <c r="T708" s="20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197" t="s">
        <v>201</v>
      </c>
      <c r="AU708" s="197" t="s">
        <v>85</v>
      </c>
      <c r="AV708" s="13" t="s">
        <v>85</v>
      </c>
      <c r="AW708" s="13" t="s">
        <v>32</v>
      </c>
      <c r="AX708" s="13" t="s">
        <v>76</v>
      </c>
      <c r="AY708" s="197" t="s">
        <v>153</v>
      </c>
    </row>
    <row r="709" s="13" customFormat="1">
      <c r="A709" s="13"/>
      <c r="B709" s="195"/>
      <c r="C709" s="13"/>
      <c r="D709" s="196" t="s">
        <v>201</v>
      </c>
      <c r="E709" s="197" t="s">
        <v>1</v>
      </c>
      <c r="F709" s="198" t="s">
        <v>548</v>
      </c>
      <c r="G709" s="13"/>
      <c r="H709" s="199">
        <v>-3.2000000000000002</v>
      </c>
      <c r="I709" s="200"/>
      <c r="J709" s="13"/>
      <c r="K709" s="13"/>
      <c r="L709" s="195"/>
      <c r="M709" s="201"/>
      <c r="N709" s="202"/>
      <c r="O709" s="202"/>
      <c r="P709" s="202"/>
      <c r="Q709" s="202"/>
      <c r="R709" s="202"/>
      <c r="S709" s="202"/>
      <c r="T709" s="20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197" t="s">
        <v>201</v>
      </c>
      <c r="AU709" s="197" t="s">
        <v>85</v>
      </c>
      <c r="AV709" s="13" t="s">
        <v>85</v>
      </c>
      <c r="AW709" s="13" t="s">
        <v>32</v>
      </c>
      <c r="AX709" s="13" t="s">
        <v>76</v>
      </c>
      <c r="AY709" s="197" t="s">
        <v>153</v>
      </c>
    </row>
    <row r="710" s="13" customFormat="1">
      <c r="A710" s="13"/>
      <c r="B710" s="195"/>
      <c r="C710" s="13"/>
      <c r="D710" s="196" t="s">
        <v>201</v>
      </c>
      <c r="E710" s="197" t="s">
        <v>1</v>
      </c>
      <c r="F710" s="198" t="s">
        <v>1286</v>
      </c>
      <c r="G710" s="13"/>
      <c r="H710" s="199">
        <v>17.32</v>
      </c>
      <c r="I710" s="200"/>
      <c r="J710" s="13"/>
      <c r="K710" s="13"/>
      <c r="L710" s="195"/>
      <c r="M710" s="201"/>
      <c r="N710" s="202"/>
      <c r="O710" s="202"/>
      <c r="P710" s="202"/>
      <c r="Q710" s="202"/>
      <c r="R710" s="202"/>
      <c r="S710" s="202"/>
      <c r="T710" s="20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97" t="s">
        <v>201</v>
      </c>
      <c r="AU710" s="197" t="s">
        <v>85</v>
      </c>
      <c r="AV710" s="13" t="s">
        <v>85</v>
      </c>
      <c r="AW710" s="13" t="s">
        <v>32</v>
      </c>
      <c r="AX710" s="13" t="s">
        <v>76</v>
      </c>
      <c r="AY710" s="197" t="s">
        <v>153</v>
      </c>
    </row>
    <row r="711" s="13" customFormat="1">
      <c r="A711" s="13"/>
      <c r="B711" s="195"/>
      <c r="C711" s="13"/>
      <c r="D711" s="196" t="s">
        <v>201</v>
      </c>
      <c r="E711" s="197" t="s">
        <v>1</v>
      </c>
      <c r="F711" s="198" t="s">
        <v>548</v>
      </c>
      <c r="G711" s="13"/>
      <c r="H711" s="199">
        <v>-3.2000000000000002</v>
      </c>
      <c r="I711" s="200"/>
      <c r="J711" s="13"/>
      <c r="K711" s="13"/>
      <c r="L711" s="195"/>
      <c r="M711" s="201"/>
      <c r="N711" s="202"/>
      <c r="O711" s="202"/>
      <c r="P711" s="202"/>
      <c r="Q711" s="202"/>
      <c r="R711" s="202"/>
      <c r="S711" s="202"/>
      <c r="T711" s="20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97" t="s">
        <v>201</v>
      </c>
      <c r="AU711" s="197" t="s">
        <v>85</v>
      </c>
      <c r="AV711" s="13" t="s">
        <v>85</v>
      </c>
      <c r="AW711" s="13" t="s">
        <v>32</v>
      </c>
      <c r="AX711" s="13" t="s">
        <v>76</v>
      </c>
      <c r="AY711" s="197" t="s">
        <v>153</v>
      </c>
    </row>
    <row r="712" s="13" customFormat="1">
      <c r="A712" s="13"/>
      <c r="B712" s="195"/>
      <c r="C712" s="13"/>
      <c r="D712" s="196" t="s">
        <v>201</v>
      </c>
      <c r="E712" s="197" t="s">
        <v>1</v>
      </c>
      <c r="F712" s="198" t="s">
        <v>1287</v>
      </c>
      <c r="G712" s="13"/>
      <c r="H712" s="199">
        <v>10.52</v>
      </c>
      <c r="I712" s="200"/>
      <c r="J712" s="13"/>
      <c r="K712" s="13"/>
      <c r="L712" s="195"/>
      <c r="M712" s="201"/>
      <c r="N712" s="202"/>
      <c r="O712" s="202"/>
      <c r="P712" s="202"/>
      <c r="Q712" s="202"/>
      <c r="R712" s="202"/>
      <c r="S712" s="202"/>
      <c r="T712" s="20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197" t="s">
        <v>201</v>
      </c>
      <c r="AU712" s="197" t="s">
        <v>85</v>
      </c>
      <c r="AV712" s="13" t="s">
        <v>85</v>
      </c>
      <c r="AW712" s="13" t="s">
        <v>32</v>
      </c>
      <c r="AX712" s="13" t="s">
        <v>76</v>
      </c>
      <c r="AY712" s="197" t="s">
        <v>153</v>
      </c>
    </row>
    <row r="713" s="13" customFormat="1">
      <c r="A713" s="13"/>
      <c r="B713" s="195"/>
      <c r="C713" s="13"/>
      <c r="D713" s="196" t="s">
        <v>201</v>
      </c>
      <c r="E713" s="197" t="s">
        <v>1</v>
      </c>
      <c r="F713" s="198" t="s">
        <v>522</v>
      </c>
      <c r="G713" s="13"/>
      <c r="H713" s="199">
        <v>-1.6000000000000001</v>
      </c>
      <c r="I713" s="200"/>
      <c r="J713" s="13"/>
      <c r="K713" s="13"/>
      <c r="L713" s="195"/>
      <c r="M713" s="201"/>
      <c r="N713" s="202"/>
      <c r="O713" s="202"/>
      <c r="P713" s="202"/>
      <c r="Q713" s="202"/>
      <c r="R713" s="202"/>
      <c r="S713" s="202"/>
      <c r="T713" s="20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197" t="s">
        <v>201</v>
      </c>
      <c r="AU713" s="197" t="s">
        <v>85</v>
      </c>
      <c r="AV713" s="13" t="s">
        <v>85</v>
      </c>
      <c r="AW713" s="13" t="s">
        <v>32</v>
      </c>
      <c r="AX713" s="13" t="s">
        <v>76</v>
      </c>
      <c r="AY713" s="197" t="s">
        <v>153</v>
      </c>
    </row>
    <row r="714" s="13" customFormat="1">
      <c r="A714" s="13"/>
      <c r="B714" s="195"/>
      <c r="C714" s="13"/>
      <c r="D714" s="196" t="s">
        <v>201</v>
      </c>
      <c r="E714" s="197" t="s">
        <v>1</v>
      </c>
      <c r="F714" s="198" t="s">
        <v>1288</v>
      </c>
      <c r="G714" s="13"/>
      <c r="H714" s="199">
        <v>16</v>
      </c>
      <c r="I714" s="200"/>
      <c r="J714" s="13"/>
      <c r="K714" s="13"/>
      <c r="L714" s="195"/>
      <c r="M714" s="201"/>
      <c r="N714" s="202"/>
      <c r="O714" s="202"/>
      <c r="P714" s="202"/>
      <c r="Q714" s="202"/>
      <c r="R714" s="202"/>
      <c r="S714" s="202"/>
      <c r="T714" s="20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197" t="s">
        <v>201</v>
      </c>
      <c r="AU714" s="197" t="s">
        <v>85</v>
      </c>
      <c r="AV714" s="13" t="s">
        <v>85</v>
      </c>
      <c r="AW714" s="13" t="s">
        <v>32</v>
      </c>
      <c r="AX714" s="13" t="s">
        <v>76</v>
      </c>
      <c r="AY714" s="197" t="s">
        <v>153</v>
      </c>
    </row>
    <row r="715" s="13" customFormat="1">
      <c r="A715" s="13"/>
      <c r="B715" s="195"/>
      <c r="C715" s="13"/>
      <c r="D715" s="196" t="s">
        <v>201</v>
      </c>
      <c r="E715" s="197" t="s">
        <v>1</v>
      </c>
      <c r="F715" s="198" t="s">
        <v>626</v>
      </c>
      <c r="G715" s="13"/>
      <c r="H715" s="199">
        <v>-1.8</v>
      </c>
      <c r="I715" s="200"/>
      <c r="J715" s="13"/>
      <c r="K715" s="13"/>
      <c r="L715" s="195"/>
      <c r="M715" s="201"/>
      <c r="N715" s="202"/>
      <c r="O715" s="202"/>
      <c r="P715" s="202"/>
      <c r="Q715" s="202"/>
      <c r="R715" s="202"/>
      <c r="S715" s="202"/>
      <c r="T715" s="20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97" t="s">
        <v>201</v>
      </c>
      <c r="AU715" s="197" t="s">
        <v>85</v>
      </c>
      <c r="AV715" s="13" t="s">
        <v>85</v>
      </c>
      <c r="AW715" s="13" t="s">
        <v>32</v>
      </c>
      <c r="AX715" s="13" t="s">
        <v>76</v>
      </c>
      <c r="AY715" s="197" t="s">
        <v>153</v>
      </c>
    </row>
    <row r="716" s="13" customFormat="1">
      <c r="A716" s="13"/>
      <c r="B716" s="195"/>
      <c r="C716" s="13"/>
      <c r="D716" s="196" t="s">
        <v>201</v>
      </c>
      <c r="E716" s="197" t="s">
        <v>1</v>
      </c>
      <c r="F716" s="198" t="s">
        <v>1289</v>
      </c>
      <c r="G716" s="13"/>
      <c r="H716" s="199">
        <v>14.800000000000001</v>
      </c>
      <c r="I716" s="200"/>
      <c r="J716" s="13"/>
      <c r="K716" s="13"/>
      <c r="L716" s="195"/>
      <c r="M716" s="201"/>
      <c r="N716" s="202"/>
      <c r="O716" s="202"/>
      <c r="P716" s="202"/>
      <c r="Q716" s="202"/>
      <c r="R716" s="202"/>
      <c r="S716" s="202"/>
      <c r="T716" s="20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197" t="s">
        <v>201</v>
      </c>
      <c r="AU716" s="197" t="s">
        <v>85</v>
      </c>
      <c r="AV716" s="13" t="s">
        <v>85</v>
      </c>
      <c r="AW716" s="13" t="s">
        <v>32</v>
      </c>
      <c r="AX716" s="13" t="s">
        <v>76</v>
      </c>
      <c r="AY716" s="197" t="s">
        <v>153</v>
      </c>
    </row>
    <row r="717" s="13" customFormat="1">
      <c r="A717" s="13"/>
      <c r="B717" s="195"/>
      <c r="C717" s="13"/>
      <c r="D717" s="196" t="s">
        <v>201</v>
      </c>
      <c r="E717" s="197" t="s">
        <v>1</v>
      </c>
      <c r="F717" s="198" t="s">
        <v>548</v>
      </c>
      <c r="G717" s="13"/>
      <c r="H717" s="199">
        <v>-3.2000000000000002</v>
      </c>
      <c r="I717" s="200"/>
      <c r="J717" s="13"/>
      <c r="K717" s="13"/>
      <c r="L717" s="195"/>
      <c r="M717" s="201"/>
      <c r="N717" s="202"/>
      <c r="O717" s="202"/>
      <c r="P717" s="202"/>
      <c r="Q717" s="202"/>
      <c r="R717" s="202"/>
      <c r="S717" s="202"/>
      <c r="T717" s="20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197" t="s">
        <v>201</v>
      </c>
      <c r="AU717" s="197" t="s">
        <v>85</v>
      </c>
      <c r="AV717" s="13" t="s">
        <v>85</v>
      </c>
      <c r="AW717" s="13" t="s">
        <v>32</v>
      </c>
      <c r="AX717" s="13" t="s">
        <v>76</v>
      </c>
      <c r="AY717" s="197" t="s">
        <v>153</v>
      </c>
    </row>
    <row r="718" s="13" customFormat="1">
      <c r="A718" s="13"/>
      <c r="B718" s="195"/>
      <c r="C718" s="13"/>
      <c r="D718" s="196" t="s">
        <v>201</v>
      </c>
      <c r="E718" s="197" t="s">
        <v>1</v>
      </c>
      <c r="F718" s="198" t="s">
        <v>1290</v>
      </c>
      <c r="G718" s="13"/>
      <c r="H718" s="199">
        <v>14.199999999999999</v>
      </c>
      <c r="I718" s="200"/>
      <c r="J718" s="13"/>
      <c r="K718" s="13"/>
      <c r="L718" s="195"/>
      <c r="M718" s="201"/>
      <c r="N718" s="202"/>
      <c r="O718" s="202"/>
      <c r="P718" s="202"/>
      <c r="Q718" s="202"/>
      <c r="R718" s="202"/>
      <c r="S718" s="202"/>
      <c r="T718" s="20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197" t="s">
        <v>201</v>
      </c>
      <c r="AU718" s="197" t="s">
        <v>85</v>
      </c>
      <c r="AV718" s="13" t="s">
        <v>85</v>
      </c>
      <c r="AW718" s="13" t="s">
        <v>32</v>
      </c>
      <c r="AX718" s="13" t="s">
        <v>76</v>
      </c>
      <c r="AY718" s="197" t="s">
        <v>153</v>
      </c>
    </row>
    <row r="719" s="13" customFormat="1">
      <c r="A719" s="13"/>
      <c r="B719" s="195"/>
      <c r="C719" s="13"/>
      <c r="D719" s="196" t="s">
        <v>201</v>
      </c>
      <c r="E719" s="197" t="s">
        <v>1</v>
      </c>
      <c r="F719" s="198" t="s">
        <v>629</v>
      </c>
      <c r="G719" s="13"/>
      <c r="H719" s="199">
        <v>-4.4000000000000004</v>
      </c>
      <c r="I719" s="200"/>
      <c r="J719" s="13"/>
      <c r="K719" s="13"/>
      <c r="L719" s="195"/>
      <c r="M719" s="201"/>
      <c r="N719" s="202"/>
      <c r="O719" s="202"/>
      <c r="P719" s="202"/>
      <c r="Q719" s="202"/>
      <c r="R719" s="202"/>
      <c r="S719" s="202"/>
      <c r="T719" s="20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197" t="s">
        <v>201</v>
      </c>
      <c r="AU719" s="197" t="s">
        <v>85</v>
      </c>
      <c r="AV719" s="13" t="s">
        <v>85</v>
      </c>
      <c r="AW719" s="13" t="s">
        <v>32</v>
      </c>
      <c r="AX719" s="13" t="s">
        <v>76</v>
      </c>
      <c r="AY719" s="197" t="s">
        <v>153</v>
      </c>
    </row>
    <row r="720" s="13" customFormat="1">
      <c r="A720" s="13"/>
      <c r="B720" s="195"/>
      <c r="C720" s="13"/>
      <c r="D720" s="196" t="s">
        <v>201</v>
      </c>
      <c r="E720" s="197" t="s">
        <v>1</v>
      </c>
      <c r="F720" s="198" t="s">
        <v>1291</v>
      </c>
      <c r="G720" s="13"/>
      <c r="H720" s="199">
        <v>9.5999999999999996</v>
      </c>
      <c r="I720" s="200"/>
      <c r="J720" s="13"/>
      <c r="K720" s="13"/>
      <c r="L720" s="195"/>
      <c r="M720" s="201"/>
      <c r="N720" s="202"/>
      <c r="O720" s="202"/>
      <c r="P720" s="202"/>
      <c r="Q720" s="202"/>
      <c r="R720" s="202"/>
      <c r="S720" s="202"/>
      <c r="T720" s="20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97" t="s">
        <v>201</v>
      </c>
      <c r="AU720" s="197" t="s">
        <v>85</v>
      </c>
      <c r="AV720" s="13" t="s">
        <v>85</v>
      </c>
      <c r="AW720" s="13" t="s">
        <v>32</v>
      </c>
      <c r="AX720" s="13" t="s">
        <v>76</v>
      </c>
      <c r="AY720" s="197" t="s">
        <v>153</v>
      </c>
    </row>
    <row r="721" s="13" customFormat="1">
      <c r="A721" s="13"/>
      <c r="B721" s="195"/>
      <c r="C721" s="13"/>
      <c r="D721" s="196" t="s">
        <v>201</v>
      </c>
      <c r="E721" s="197" t="s">
        <v>1</v>
      </c>
      <c r="F721" s="198" t="s">
        <v>554</v>
      </c>
      <c r="G721" s="13"/>
      <c r="H721" s="199">
        <v>-1.3999999999999999</v>
      </c>
      <c r="I721" s="200"/>
      <c r="J721" s="13"/>
      <c r="K721" s="13"/>
      <c r="L721" s="195"/>
      <c r="M721" s="201"/>
      <c r="N721" s="202"/>
      <c r="O721" s="202"/>
      <c r="P721" s="202"/>
      <c r="Q721" s="202"/>
      <c r="R721" s="202"/>
      <c r="S721" s="202"/>
      <c r="T721" s="20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197" t="s">
        <v>201</v>
      </c>
      <c r="AU721" s="197" t="s">
        <v>85</v>
      </c>
      <c r="AV721" s="13" t="s">
        <v>85</v>
      </c>
      <c r="AW721" s="13" t="s">
        <v>32</v>
      </c>
      <c r="AX721" s="13" t="s">
        <v>76</v>
      </c>
      <c r="AY721" s="197" t="s">
        <v>153</v>
      </c>
    </row>
    <row r="722" s="13" customFormat="1">
      <c r="A722" s="13"/>
      <c r="B722" s="195"/>
      <c r="C722" s="13"/>
      <c r="D722" s="196" t="s">
        <v>201</v>
      </c>
      <c r="E722" s="197" t="s">
        <v>1</v>
      </c>
      <c r="F722" s="198" t="s">
        <v>1292</v>
      </c>
      <c r="G722" s="13"/>
      <c r="H722" s="199">
        <v>9.5999999999999996</v>
      </c>
      <c r="I722" s="200"/>
      <c r="J722" s="13"/>
      <c r="K722" s="13"/>
      <c r="L722" s="195"/>
      <c r="M722" s="201"/>
      <c r="N722" s="202"/>
      <c r="O722" s="202"/>
      <c r="P722" s="202"/>
      <c r="Q722" s="202"/>
      <c r="R722" s="202"/>
      <c r="S722" s="202"/>
      <c r="T722" s="20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97" t="s">
        <v>201</v>
      </c>
      <c r="AU722" s="197" t="s">
        <v>85</v>
      </c>
      <c r="AV722" s="13" t="s">
        <v>85</v>
      </c>
      <c r="AW722" s="13" t="s">
        <v>32</v>
      </c>
      <c r="AX722" s="13" t="s">
        <v>76</v>
      </c>
      <c r="AY722" s="197" t="s">
        <v>153</v>
      </c>
    </row>
    <row r="723" s="13" customFormat="1">
      <c r="A723" s="13"/>
      <c r="B723" s="195"/>
      <c r="C723" s="13"/>
      <c r="D723" s="196" t="s">
        <v>201</v>
      </c>
      <c r="E723" s="197" t="s">
        <v>1</v>
      </c>
      <c r="F723" s="198" t="s">
        <v>554</v>
      </c>
      <c r="G723" s="13"/>
      <c r="H723" s="199">
        <v>-1.3999999999999999</v>
      </c>
      <c r="I723" s="200"/>
      <c r="J723" s="13"/>
      <c r="K723" s="13"/>
      <c r="L723" s="195"/>
      <c r="M723" s="201"/>
      <c r="N723" s="202"/>
      <c r="O723" s="202"/>
      <c r="P723" s="202"/>
      <c r="Q723" s="202"/>
      <c r="R723" s="202"/>
      <c r="S723" s="202"/>
      <c r="T723" s="20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197" t="s">
        <v>201</v>
      </c>
      <c r="AU723" s="197" t="s">
        <v>85</v>
      </c>
      <c r="AV723" s="13" t="s">
        <v>85</v>
      </c>
      <c r="AW723" s="13" t="s">
        <v>32</v>
      </c>
      <c r="AX723" s="13" t="s">
        <v>76</v>
      </c>
      <c r="AY723" s="197" t="s">
        <v>153</v>
      </c>
    </row>
    <row r="724" s="13" customFormat="1">
      <c r="A724" s="13"/>
      <c r="B724" s="195"/>
      <c r="C724" s="13"/>
      <c r="D724" s="196" t="s">
        <v>201</v>
      </c>
      <c r="E724" s="197" t="s">
        <v>1</v>
      </c>
      <c r="F724" s="198" t="s">
        <v>1293</v>
      </c>
      <c r="G724" s="13"/>
      <c r="H724" s="199">
        <v>18.399999999999999</v>
      </c>
      <c r="I724" s="200"/>
      <c r="J724" s="13"/>
      <c r="K724" s="13"/>
      <c r="L724" s="195"/>
      <c r="M724" s="201"/>
      <c r="N724" s="202"/>
      <c r="O724" s="202"/>
      <c r="P724" s="202"/>
      <c r="Q724" s="202"/>
      <c r="R724" s="202"/>
      <c r="S724" s="202"/>
      <c r="T724" s="20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97" t="s">
        <v>201</v>
      </c>
      <c r="AU724" s="197" t="s">
        <v>85</v>
      </c>
      <c r="AV724" s="13" t="s">
        <v>85</v>
      </c>
      <c r="AW724" s="13" t="s">
        <v>32</v>
      </c>
      <c r="AX724" s="13" t="s">
        <v>76</v>
      </c>
      <c r="AY724" s="197" t="s">
        <v>153</v>
      </c>
    </row>
    <row r="725" s="13" customFormat="1">
      <c r="A725" s="13"/>
      <c r="B725" s="195"/>
      <c r="C725" s="13"/>
      <c r="D725" s="196" t="s">
        <v>201</v>
      </c>
      <c r="E725" s="197" t="s">
        <v>1</v>
      </c>
      <c r="F725" s="198" t="s">
        <v>626</v>
      </c>
      <c r="G725" s="13"/>
      <c r="H725" s="199">
        <v>-1.8</v>
      </c>
      <c r="I725" s="200"/>
      <c r="J725" s="13"/>
      <c r="K725" s="13"/>
      <c r="L725" s="195"/>
      <c r="M725" s="201"/>
      <c r="N725" s="202"/>
      <c r="O725" s="202"/>
      <c r="P725" s="202"/>
      <c r="Q725" s="202"/>
      <c r="R725" s="202"/>
      <c r="S725" s="202"/>
      <c r="T725" s="20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197" t="s">
        <v>201</v>
      </c>
      <c r="AU725" s="197" t="s">
        <v>85</v>
      </c>
      <c r="AV725" s="13" t="s">
        <v>85</v>
      </c>
      <c r="AW725" s="13" t="s">
        <v>32</v>
      </c>
      <c r="AX725" s="13" t="s">
        <v>76</v>
      </c>
      <c r="AY725" s="197" t="s">
        <v>153</v>
      </c>
    </row>
    <row r="726" s="13" customFormat="1">
      <c r="A726" s="13"/>
      <c r="B726" s="195"/>
      <c r="C726" s="13"/>
      <c r="D726" s="196" t="s">
        <v>201</v>
      </c>
      <c r="E726" s="197" t="s">
        <v>1</v>
      </c>
      <c r="F726" s="198" t="s">
        <v>1294</v>
      </c>
      <c r="G726" s="13"/>
      <c r="H726" s="199">
        <v>14.52</v>
      </c>
      <c r="I726" s="200"/>
      <c r="J726" s="13"/>
      <c r="K726" s="13"/>
      <c r="L726" s="195"/>
      <c r="M726" s="201"/>
      <c r="N726" s="202"/>
      <c r="O726" s="202"/>
      <c r="P726" s="202"/>
      <c r="Q726" s="202"/>
      <c r="R726" s="202"/>
      <c r="S726" s="202"/>
      <c r="T726" s="20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97" t="s">
        <v>201</v>
      </c>
      <c r="AU726" s="197" t="s">
        <v>85</v>
      </c>
      <c r="AV726" s="13" t="s">
        <v>85</v>
      </c>
      <c r="AW726" s="13" t="s">
        <v>32</v>
      </c>
      <c r="AX726" s="13" t="s">
        <v>76</v>
      </c>
      <c r="AY726" s="197" t="s">
        <v>153</v>
      </c>
    </row>
    <row r="727" s="13" customFormat="1">
      <c r="A727" s="13"/>
      <c r="B727" s="195"/>
      <c r="C727" s="13"/>
      <c r="D727" s="196" t="s">
        <v>201</v>
      </c>
      <c r="E727" s="197" t="s">
        <v>1</v>
      </c>
      <c r="F727" s="198" t="s">
        <v>554</v>
      </c>
      <c r="G727" s="13"/>
      <c r="H727" s="199">
        <v>-1.3999999999999999</v>
      </c>
      <c r="I727" s="200"/>
      <c r="J727" s="13"/>
      <c r="K727" s="13"/>
      <c r="L727" s="195"/>
      <c r="M727" s="201"/>
      <c r="N727" s="202"/>
      <c r="O727" s="202"/>
      <c r="P727" s="202"/>
      <c r="Q727" s="202"/>
      <c r="R727" s="202"/>
      <c r="S727" s="202"/>
      <c r="T727" s="20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197" t="s">
        <v>201</v>
      </c>
      <c r="AU727" s="197" t="s">
        <v>85</v>
      </c>
      <c r="AV727" s="13" t="s">
        <v>85</v>
      </c>
      <c r="AW727" s="13" t="s">
        <v>32</v>
      </c>
      <c r="AX727" s="13" t="s">
        <v>76</v>
      </c>
      <c r="AY727" s="197" t="s">
        <v>153</v>
      </c>
    </row>
    <row r="728" s="13" customFormat="1">
      <c r="A728" s="13"/>
      <c r="B728" s="195"/>
      <c r="C728" s="13"/>
      <c r="D728" s="196" t="s">
        <v>201</v>
      </c>
      <c r="E728" s="197" t="s">
        <v>1</v>
      </c>
      <c r="F728" s="198" t="s">
        <v>1295</v>
      </c>
      <c r="G728" s="13"/>
      <c r="H728" s="199">
        <v>30.800000000000001</v>
      </c>
      <c r="I728" s="200"/>
      <c r="J728" s="13"/>
      <c r="K728" s="13"/>
      <c r="L728" s="195"/>
      <c r="M728" s="201"/>
      <c r="N728" s="202"/>
      <c r="O728" s="202"/>
      <c r="P728" s="202"/>
      <c r="Q728" s="202"/>
      <c r="R728" s="202"/>
      <c r="S728" s="202"/>
      <c r="T728" s="20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97" t="s">
        <v>201</v>
      </c>
      <c r="AU728" s="197" t="s">
        <v>85</v>
      </c>
      <c r="AV728" s="13" t="s">
        <v>85</v>
      </c>
      <c r="AW728" s="13" t="s">
        <v>32</v>
      </c>
      <c r="AX728" s="13" t="s">
        <v>76</v>
      </c>
      <c r="AY728" s="197" t="s">
        <v>153</v>
      </c>
    </row>
    <row r="729" s="13" customFormat="1">
      <c r="A729" s="13"/>
      <c r="B729" s="195"/>
      <c r="C729" s="13"/>
      <c r="D729" s="196" t="s">
        <v>201</v>
      </c>
      <c r="E729" s="197" t="s">
        <v>1</v>
      </c>
      <c r="F729" s="198" t="s">
        <v>640</v>
      </c>
      <c r="G729" s="13"/>
      <c r="H729" s="199">
        <v>-4.2000000000000002</v>
      </c>
      <c r="I729" s="200"/>
      <c r="J729" s="13"/>
      <c r="K729" s="13"/>
      <c r="L729" s="195"/>
      <c r="M729" s="201"/>
      <c r="N729" s="202"/>
      <c r="O729" s="202"/>
      <c r="P729" s="202"/>
      <c r="Q729" s="202"/>
      <c r="R729" s="202"/>
      <c r="S729" s="202"/>
      <c r="T729" s="20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197" t="s">
        <v>201</v>
      </c>
      <c r="AU729" s="197" t="s">
        <v>85</v>
      </c>
      <c r="AV729" s="13" t="s">
        <v>85</v>
      </c>
      <c r="AW729" s="13" t="s">
        <v>32</v>
      </c>
      <c r="AX729" s="13" t="s">
        <v>76</v>
      </c>
      <c r="AY729" s="197" t="s">
        <v>153</v>
      </c>
    </row>
    <row r="730" s="13" customFormat="1">
      <c r="A730" s="13"/>
      <c r="B730" s="195"/>
      <c r="C730" s="13"/>
      <c r="D730" s="196" t="s">
        <v>201</v>
      </c>
      <c r="E730" s="197" t="s">
        <v>1</v>
      </c>
      <c r="F730" s="198" t="s">
        <v>1296</v>
      </c>
      <c r="G730" s="13"/>
      <c r="H730" s="199">
        <v>9.5999999999999996</v>
      </c>
      <c r="I730" s="200"/>
      <c r="J730" s="13"/>
      <c r="K730" s="13"/>
      <c r="L730" s="195"/>
      <c r="M730" s="201"/>
      <c r="N730" s="202"/>
      <c r="O730" s="202"/>
      <c r="P730" s="202"/>
      <c r="Q730" s="202"/>
      <c r="R730" s="202"/>
      <c r="S730" s="202"/>
      <c r="T730" s="20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197" t="s">
        <v>201</v>
      </c>
      <c r="AU730" s="197" t="s">
        <v>85</v>
      </c>
      <c r="AV730" s="13" t="s">
        <v>85</v>
      </c>
      <c r="AW730" s="13" t="s">
        <v>32</v>
      </c>
      <c r="AX730" s="13" t="s">
        <v>76</v>
      </c>
      <c r="AY730" s="197" t="s">
        <v>153</v>
      </c>
    </row>
    <row r="731" s="13" customFormat="1">
      <c r="A731" s="13"/>
      <c r="B731" s="195"/>
      <c r="C731" s="13"/>
      <c r="D731" s="196" t="s">
        <v>201</v>
      </c>
      <c r="E731" s="197" t="s">
        <v>1</v>
      </c>
      <c r="F731" s="198" t="s">
        <v>554</v>
      </c>
      <c r="G731" s="13"/>
      <c r="H731" s="199">
        <v>-1.3999999999999999</v>
      </c>
      <c r="I731" s="200"/>
      <c r="J731" s="13"/>
      <c r="K731" s="13"/>
      <c r="L731" s="195"/>
      <c r="M731" s="201"/>
      <c r="N731" s="202"/>
      <c r="O731" s="202"/>
      <c r="P731" s="202"/>
      <c r="Q731" s="202"/>
      <c r="R731" s="202"/>
      <c r="S731" s="202"/>
      <c r="T731" s="20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197" t="s">
        <v>201</v>
      </c>
      <c r="AU731" s="197" t="s">
        <v>85</v>
      </c>
      <c r="AV731" s="13" t="s">
        <v>85</v>
      </c>
      <c r="AW731" s="13" t="s">
        <v>32</v>
      </c>
      <c r="AX731" s="13" t="s">
        <v>76</v>
      </c>
      <c r="AY731" s="197" t="s">
        <v>153</v>
      </c>
    </row>
    <row r="732" s="13" customFormat="1">
      <c r="A732" s="13"/>
      <c r="B732" s="195"/>
      <c r="C732" s="13"/>
      <c r="D732" s="196" t="s">
        <v>201</v>
      </c>
      <c r="E732" s="197" t="s">
        <v>1</v>
      </c>
      <c r="F732" s="198" t="s">
        <v>1297</v>
      </c>
      <c r="G732" s="13"/>
      <c r="H732" s="199">
        <v>9.7200000000000006</v>
      </c>
      <c r="I732" s="200"/>
      <c r="J732" s="13"/>
      <c r="K732" s="13"/>
      <c r="L732" s="195"/>
      <c r="M732" s="201"/>
      <c r="N732" s="202"/>
      <c r="O732" s="202"/>
      <c r="P732" s="202"/>
      <c r="Q732" s="202"/>
      <c r="R732" s="202"/>
      <c r="S732" s="202"/>
      <c r="T732" s="20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97" t="s">
        <v>201</v>
      </c>
      <c r="AU732" s="197" t="s">
        <v>85</v>
      </c>
      <c r="AV732" s="13" t="s">
        <v>85</v>
      </c>
      <c r="AW732" s="13" t="s">
        <v>32</v>
      </c>
      <c r="AX732" s="13" t="s">
        <v>76</v>
      </c>
      <c r="AY732" s="197" t="s">
        <v>153</v>
      </c>
    </row>
    <row r="733" s="13" customFormat="1">
      <c r="A733" s="13"/>
      <c r="B733" s="195"/>
      <c r="C733" s="13"/>
      <c r="D733" s="196" t="s">
        <v>201</v>
      </c>
      <c r="E733" s="197" t="s">
        <v>1</v>
      </c>
      <c r="F733" s="198" t="s">
        <v>554</v>
      </c>
      <c r="G733" s="13"/>
      <c r="H733" s="199">
        <v>-1.3999999999999999</v>
      </c>
      <c r="I733" s="200"/>
      <c r="J733" s="13"/>
      <c r="K733" s="13"/>
      <c r="L733" s="195"/>
      <c r="M733" s="201"/>
      <c r="N733" s="202"/>
      <c r="O733" s="202"/>
      <c r="P733" s="202"/>
      <c r="Q733" s="202"/>
      <c r="R733" s="202"/>
      <c r="S733" s="202"/>
      <c r="T733" s="20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197" t="s">
        <v>201</v>
      </c>
      <c r="AU733" s="197" t="s">
        <v>85</v>
      </c>
      <c r="AV733" s="13" t="s">
        <v>85</v>
      </c>
      <c r="AW733" s="13" t="s">
        <v>32</v>
      </c>
      <c r="AX733" s="13" t="s">
        <v>76</v>
      </c>
      <c r="AY733" s="197" t="s">
        <v>153</v>
      </c>
    </row>
    <row r="734" s="13" customFormat="1">
      <c r="A734" s="13"/>
      <c r="B734" s="195"/>
      <c r="C734" s="13"/>
      <c r="D734" s="196" t="s">
        <v>201</v>
      </c>
      <c r="E734" s="197" t="s">
        <v>1</v>
      </c>
      <c r="F734" s="198" t="s">
        <v>1298</v>
      </c>
      <c r="G734" s="13"/>
      <c r="H734" s="199">
        <v>30.48</v>
      </c>
      <c r="I734" s="200"/>
      <c r="J734" s="13"/>
      <c r="K734" s="13"/>
      <c r="L734" s="195"/>
      <c r="M734" s="201"/>
      <c r="N734" s="202"/>
      <c r="O734" s="202"/>
      <c r="P734" s="202"/>
      <c r="Q734" s="202"/>
      <c r="R734" s="202"/>
      <c r="S734" s="202"/>
      <c r="T734" s="20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197" t="s">
        <v>201</v>
      </c>
      <c r="AU734" s="197" t="s">
        <v>85</v>
      </c>
      <c r="AV734" s="13" t="s">
        <v>85</v>
      </c>
      <c r="AW734" s="13" t="s">
        <v>32</v>
      </c>
      <c r="AX734" s="13" t="s">
        <v>76</v>
      </c>
      <c r="AY734" s="197" t="s">
        <v>153</v>
      </c>
    </row>
    <row r="735" s="13" customFormat="1">
      <c r="A735" s="13"/>
      <c r="B735" s="195"/>
      <c r="C735" s="13"/>
      <c r="D735" s="196" t="s">
        <v>201</v>
      </c>
      <c r="E735" s="197" t="s">
        <v>1</v>
      </c>
      <c r="F735" s="198" t="s">
        <v>640</v>
      </c>
      <c r="G735" s="13"/>
      <c r="H735" s="199">
        <v>-4.2000000000000002</v>
      </c>
      <c r="I735" s="200"/>
      <c r="J735" s="13"/>
      <c r="K735" s="13"/>
      <c r="L735" s="195"/>
      <c r="M735" s="201"/>
      <c r="N735" s="202"/>
      <c r="O735" s="202"/>
      <c r="P735" s="202"/>
      <c r="Q735" s="202"/>
      <c r="R735" s="202"/>
      <c r="S735" s="202"/>
      <c r="T735" s="20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197" t="s">
        <v>201</v>
      </c>
      <c r="AU735" s="197" t="s">
        <v>85</v>
      </c>
      <c r="AV735" s="13" t="s">
        <v>85</v>
      </c>
      <c r="AW735" s="13" t="s">
        <v>32</v>
      </c>
      <c r="AX735" s="13" t="s">
        <v>76</v>
      </c>
      <c r="AY735" s="197" t="s">
        <v>153</v>
      </c>
    </row>
    <row r="736" s="13" customFormat="1">
      <c r="A736" s="13"/>
      <c r="B736" s="195"/>
      <c r="C736" s="13"/>
      <c r="D736" s="196" t="s">
        <v>201</v>
      </c>
      <c r="E736" s="197" t="s">
        <v>1</v>
      </c>
      <c r="F736" s="198" t="s">
        <v>1299</v>
      </c>
      <c r="G736" s="13"/>
      <c r="H736" s="199">
        <v>9.5999999999999996</v>
      </c>
      <c r="I736" s="200"/>
      <c r="J736" s="13"/>
      <c r="K736" s="13"/>
      <c r="L736" s="195"/>
      <c r="M736" s="201"/>
      <c r="N736" s="202"/>
      <c r="O736" s="202"/>
      <c r="P736" s="202"/>
      <c r="Q736" s="202"/>
      <c r="R736" s="202"/>
      <c r="S736" s="202"/>
      <c r="T736" s="20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197" t="s">
        <v>201</v>
      </c>
      <c r="AU736" s="197" t="s">
        <v>85</v>
      </c>
      <c r="AV736" s="13" t="s">
        <v>85</v>
      </c>
      <c r="AW736" s="13" t="s">
        <v>32</v>
      </c>
      <c r="AX736" s="13" t="s">
        <v>76</v>
      </c>
      <c r="AY736" s="197" t="s">
        <v>153</v>
      </c>
    </row>
    <row r="737" s="13" customFormat="1">
      <c r="A737" s="13"/>
      <c r="B737" s="195"/>
      <c r="C737" s="13"/>
      <c r="D737" s="196" t="s">
        <v>201</v>
      </c>
      <c r="E737" s="197" t="s">
        <v>1</v>
      </c>
      <c r="F737" s="198" t="s">
        <v>554</v>
      </c>
      <c r="G737" s="13"/>
      <c r="H737" s="199">
        <v>-1.3999999999999999</v>
      </c>
      <c r="I737" s="200"/>
      <c r="J737" s="13"/>
      <c r="K737" s="13"/>
      <c r="L737" s="195"/>
      <c r="M737" s="201"/>
      <c r="N737" s="202"/>
      <c r="O737" s="202"/>
      <c r="P737" s="202"/>
      <c r="Q737" s="202"/>
      <c r="R737" s="202"/>
      <c r="S737" s="202"/>
      <c r="T737" s="20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197" t="s">
        <v>201</v>
      </c>
      <c r="AU737" s="197" t="s">
        <v>85</v>
      </c>
      <c r="AV737" s="13" t="s">
        <v>85</v>
      </c>
      <c r="AW737" s="13" t="s">
        <v>32</v>
      </c>
      <c r="AX737" s="13" t="s">
        <v>76</v>
      </c>
      <c r="AY737" s="197" t="s">
        <v>153</v>
      </c>
    </row>
    <row r="738" s="13" customFormat="1">
      <c r="A738" s="13"/>
      <c r="B738" s="195"/>
      <c r="C738" s="13"/>
      <c r="D738" s="196" t="s">
        <v>201</v>
      </c>
      <c r="E738" s="197" t="s">
        <v>1</v>
      </c>
      <c r="F738" s="198" t="s">
        <v>1300</v>
      </c>
      <c r="G738" s="13"/>
      <c r="H738" s="199">
        <v>9.7200000000000006</v>
      </c>
      <c r="I738" s="200"/>
      <c r="J738" s="13"/>
      <c r="K738" s="13"/>
      <c r="L738" s="195"/>
      <c r="M738" s="201"/>
      <c r="N738" s="202"/>
      <c r="O738" s="202"/>
      <c r="P738" s="202"/>
      <c r="Q738" s="202"/>
      <c r="R738" s="202"/>
      <c r="S738" s="202"/>
      <c r="T738" s="20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197" t="s">
        <v>201</v>
      </c>
      <c r="AU738" s="197" t="s">
        <v>85</v>
      </c>
      <c r="AV738" s="13" t="s">
        <v>85</v>
      </c>
      <c r="AW738" s="13" t="s">
        <v>32</v>
      </c>
      <c r="AX738" s="13" t="s">
        <v>76</v>
      </c>
      <c r="AY738" s="197" t="s">
        <v>153</v>
      </c>
    </row>
    <row r="739" s="13" customFormat="1">
      <c r="A739" s="13"/>
      <c r="B739" s="195"/>
      <c r="C739" s="13"/>
      <c r="D739" s="196" t="s">
        <v>201</v>
      </c>
      <c r="E739" s="197" t="s">
        <v>1</v>
      </c>
      <c r="F739" s="198" t="s">
        <v>554</v>
      </c>
      <c r="G739" s="13"/>
      <c r="H739" s="199">
        <v>-1.3999999999999999</v>
      </c>
      <c r="I739" s="200"/>
      <c r="J739" s="13"/>
      <c r="K739" s="13"/>
      <c r="L739" s="195"/>
      <c r="M739" s="201"/>
      <c r="N739" s="202"/>
      <c r="O739" s="202"/>
      <c r="P739" s="202"/>
      <c r="Q739" s="202"/>
      <c r="R739" s="202"/>
      <c r="S739" s="202"/>
      <c r="T739" s="20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197" t="s">
        <v>201</v>
      </c>
      <c r="AU739" s="197" t="s">
        <v>85</v>
      </c>
      <c r="AV739" s="13" t="s">
        <v>85</v>
      </c>
      <c r="AW739" s="13" t="s">
        <v>32</v>
      </c>
      <c r="AX739" s="13" t="s">
        <v>76</v>
      </c>
      <c r="AY739" s="197" t="s">
        <v>153</v>
      </c>
    </row>
    <row r="740" s="2" customFormat="1" ht="33" customHeight="1">
      <c r="A740" s="35"/>
      <c r="B740" s="174"/>
      <c r="C740" s="175" t="s">
        <v>1301</v>
      </c>
      <c r="D740" s="175" t="s">
        <v>154</v>
      </c>
      <c r="E740" s="176" t="s">
        <v>1302</v>
      </c>
      <c r="F740" s="177" t="s">
        <v>1303</v>
      </c>
      <c r="G740" s="178" t="s">
        <v>208</v>
      </c>
      <c r="H740" s="179">
        <v>199.59999999999999</v>
      </c>
      <c r="I740" s="180"/>
      <c r="J740" s="181">
        <f>ROUND(I740*H740,2)</f>
        <v>0</v>
      </c>
      <c r="K740" s="177" t="s">
        <v>173</v>
      </c>
      <c r="L740" s="36"/>
      <c r="M740" s="182" t="s">
        <v>1</v>
      </c>
      <c r="N740" s="183" t="s">
        <v>41</v>
      </c>
      <c r="O740" s="74"/>
      <c r="P740" s="184">
        <f>O740*H740</f>
        <v>0</v>
      </c>
      <c r="Q740" s="184">
        <v>0.0051999999999999998</v>
      </c>
      <c r="R740" s="184">
        <f>Q740*H740</f>
        <v>1.03792</v>
      </c>
      <c r="S740" s="184">
        <v>0</v>
      </c>
      <c r="T740" s="185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186" t="s">
        <v>94</v>
      </c>
      <c r="AT740" s="186" t="s">
        <v>154</v>
      </c>
      <c r="AU740" s="186" t="s">
        <v>85</v>
      </c>
      <c r="AY740" s="16" t="s">
        <v>153</v>
      </c>
      <c r="BE740" s="187">
        <f>IF(N740="základní",J740,0)</f>
        <v>0</v>
      </c>
      <c r="BF740" s="187">
        <f>IF(N740="snížená",J740,0)</f>
        <v>0</v>
      </c>
      <c r="BG740" s="187">
        <f>IF(N740="zákl. přenesená",J740,0)</f>
        <v>0</v>
      </c>
      <c r="BH740" s="187">
        <f>IF(N740="sníž. přenesená",J740,0)</f>
        <v>0</v>
      </c>
      <c r="BI740" s="187">
        <f>IF(N740="nulová",J740,0)</f>
        <v>0</v>
      </c>
      <c r="BJ740" s="16" t="s">
        <v>83</v>
      </c>
      <c r="BK740" s="187">
        <f>ROUND(I740*H740,2)</f>
        <v>0</v>
      </c>
      <c r="BL740" s="16" t="s">
        <v>94</v>
      </c>
      <c r="BM740" s="186" t="s">
        <v>1304</v>
      </c>
    </row>
    <row r="741" s="2" customFormat="1" ht="16.5" customHeight="1">
      <c r="A741" s="35"/>
      <c r="B741" s="174"/>
      <c r="C741" s="204" t="s">
        <v>1305</v>
      </c>
      <c r="D741" s="204" t="s">
        <v>420</v>
      </c>
      <c r="E741" s="205" t="s">
        <v>1306</v>
      </c>
      <c r="F741" s="206" t="s">
        <v>1307</v>
      </c>
      <c r="G741" s="207" t="s">
        <v>208</v>
      </c>
      <c r="H741" s="208">
        <v>219.56</v>
      </c>
      <c r="I741" s="209"/>
      <c r="J741" s="210">
        <f>ROUND(I741*H741,2)</f>
        <v>0</v>
      </c>
      <c r="K741" s="206" t="s">
        <v>173</v>
      </c>
      <c r="L741" s="211"/>
      <c r="M741" s="212" t="s">
        <v>1</v>
      </c>
      <c r="N741" s="213" t="s">
        <v>41</v>
      </c>
      <c r="O741" s="74"/>
      <c r="P741" s="184">
        <f>O741*H741</f>
        <v>0</v>
      </c>
      <c r="Q741" s="184">
        <v>0.0126</v>
      </c>
      <c r="R741" s="184">
        <f>Q741*H741</f>
        <v>2.7664560000000002</v>
      </c>
      <c r="S741" s="184">
        <v>0</v>
      </c>
      <c r="T741" s="185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186" t="s">
        <v>347</v>
      </c>
      <c r="AT741" s="186" t="s">
        <v>420</v>
      </c>
      <c r="AU741" s="186" t="s">
        <v>85</v>
      </c>
      <c r="AY741" s="16" t="s">
        <v>153</v>
      </c>
      <c r="BE741" s="187">
        <f>IF(N741="základní",J741,0)</f>
        <v>0</v>
      </c>
      <c r="BF741" s="187">
        <f>IF(N741="snížená",J741,0)</f>
        <v>0</v>
      </c>
      <c r="BG741" s="187">
        <f>IF(N741="zákl. přenesená",J741,0)</f>
        <v>0</v>
      </c>
      <c r="BH741" s="187">
        <f>IF(N741="sníž. přenesená",J741,0)</f>
        <v>0</v>
      </c>
      <c r="BI741" s="187">
        <f>IF(N741="nulová",J741,0)</f>
        <v>0</v>
      </c>
      <c r="BJ741" s="16" t="s">
        <v>83</v>
      </c>
      <c r="BK741" s="187">
        <f>ROUND(I741*H741,2)</f>
        <v>0</v>
      </c>
      <c r="BL741" s="16" t="s">
        <v>94</v>
      </c>
      <c r="BM741" s="186" t="s">
        <v>1308</v>
      </c>
    </row>
    <row r="742" s="13" customFormat="1">
      <c r="A742" s="13"/>
      <c r="B742" s="195"/>
      <c r="C742" s="13"/>
      <c r="D742" s="196" t="s">
        <v>201</v>
      </c>
      <c r="E742" s="13"/>
      <c r="F742" s="198" t="s">
        <v>1309</v>
      </c>
      <c r="G742" s="13"/>
      <c r="H742" s="199">
        <v>219.56</v>
      </c>
      <c r="I742" s="200"/>
      <c r="J742" s="13"/>
      <c r="K742" s="13"/>
      <c r="L742" s="195"/>
      <c r="M742" s="201"/>
      <c r="N742" s="202"/>
      <c r="O742" s="202"/>
      <c r="P742" s="202"/>
      <c r="Q742" s="202"/>
      <c r="R742" s="202"/>
      <c r="S742" s="202"/>
      <c r="T742" s="20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197" t="s">
        <v>201</v>
      </c>
      <c r="AU742" s="197" t="s">
        <v>85</v>
      </c>
      <c r="AV742" s="13" t="s">
        <v>85</v>
      </c>
      <c r="AW742" s="13" t="s">
        <v>3</v>
      </c>
      <c r="AX742" s="13" t="s">
        <v>83</v>
      </c>
      <c r="AY742" s="197" t="s">
        <v>153</v>
      </c>
    </row>
    <row r="743" s="2" customFormat="1" ht="24.15" customHeight="1">
      <c r="A743" s="35"/>
      <c r="B743" s="174"/>
      <c r="C743" s="175" t="s">
        <v>1310</v>
      </c>
      <c r="D743" s="175" t="s">
        <v>154</v>
      </c>
      <c r="E743" s="176" t="s">
        <v>1311</v>
      </c>
      <c r="F743" s="177" t="s">
        <v>1312</v>
      </c>
      <c r="G743" s="178" t="s">
        <v>208</v>
      </c>
      <c r="H743" s="179">
        <v>199.59999999999999</v>
      </c>
      <c r="I743" s="180"/>
      <c r="J743" s="181">
        <f>ROUND(I743*H743,2)</f>
        <v>0</v>
      </c>
      <c r="K743" s="177" t="s">
        <v>173</v>
      </c>
      <c r="L743" s="36"/>
      <c r="M743" s="182" t="s">
        <v>1</v>
      </c>
      <c r="N743" s="183" t="s">
        <v>41</v>
      </c>
      <c r="O743" s="74"/>
      <c r="P743" s="184">
        <f>O743*H743</f>
        <v>0</v>
      </c>
      <c r="Q743" s="184">
        <v>0</v>
      </c>
      <c r="R743" s="184">
        <f>Q743*H743</f>
        <v>0</v>
      </c>
      <c r="S743" s="184">
        <v>0</v>
      </c>
      <c r="T743" s="185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186" t="s">
        <v>94</v>
      </c>
      <c r="AT743" s="186" t="s">
        <v>154</v>
      </c>
      <c r="AU743" s="186" t="s">
        <v>85</v>
      </c>
      <c r="AY743" s="16" t="s">
        <v>153</v>
      </c>
      <c r="BE743" s="187">
        <f>IF(N743="základní",J743,0)</f>
        <v>0</v>
      </c>
      <c r="BF743" s="187">
        <f>IF(N743="snížená",J743,0)</f>
        <v>0</v>
      </c>
      <c r="BG743" s="187">
        <f>IF(N743="zákl. přenesená",J743,0)</f>
        <v>0</v>
      </c>
      <c r="BH743" s="187">
        <f>IF(N743="sníž. přenesená",J743,0)</f>
        <v>0</v>
      </c>
      <c r="BI743" s="187">
        <f>IF(N743="nulová",J743,0)</f>
        <v>0</v>
      </c>
      <c r="BJ743" s="16" t="s">
        <v>83</v>
      </c>
      <c r="BK743" s="187">
        <f>ROUND(I743*H743,2)</f>
        <v>0</v>
      </c>
      <c r="BL743" s="16" t="s">
        <v>94</v>
      </c>
      <c r="BM743" s="186" t="s">
        <v>1313</v>
      </c>
    </row>
    <row r="744" s="2" customFormat="1" ht="21.75" customHeight="1">
      <c r="A744" s="35"/>
      <c r="B744" s="174"/>
      <c r="C744" s="175" t="s">
        <v>1314</v>
      </c>
      <c r="D744" s="175" t="s">
        <v>154</v>
      </c>
      <c r="E744" s="176" t="s">
        <v>1315</v>
      </c>
      <c r="F744" s="177" t="s">
        <v>1316</v>
      </c>
      <c r="G744" s="178" t="s">
        <v>322</v>
      </c>
      <c r="H744" s="179">
        <v>12</v>
      </c>
      <c r="I744" s="180"/>
      <c r="J744" s="181">
        <f>ROUND(I744*H744,2)</f>
        <v>0</v>
      </c>
      <c r="K744" s="177" t="s">
        <v>173</v>
      </c>
      <c r="L744" s="36"/>
      <c r="M744" s="182" t="s">
        <v>1</v>
      </c>
      <c r="N744" s="183" t="s">
        <v>41</v>
      </c>
      <c r="O744" s="74"/>
      <c r="P744" s="184">
        <f>O744*H744</f>
        <v>0</v>
      </c>
      <c r="Q744" s="184">
        <v>0.00055000000000000003</v>
      </c>
      <c r="R744" s="184">
        <f>Q744*H744</f>
        <v>0.0066</v>
      </c>
      <c r="S744" s="184">
        <v>0</v>
      </c>
      <c r="T744" s="185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186" t="s">
        <v>94</v>
      </c>
      <c r="AT744" s="186" t="s">
        <v>154</v>
      </c>
      <c r="AU744" s="186" t="s">
        <v>85</v>
      </c>
      <c r="AY744" s="16" t="s">
        <v>153</v>
      </c>
      <c r="BE744" s="187">
        <f>IF(N744="základní",J744,0)</f>
        <v>0</v>
      </c>
      <c r="BF744" s="187">
        <f>IF(N744="snížená",J744,0)</f>
        <v>0</v>
      </c>
      <c r="BG744" s="187">
        <f>IF(N744="zákl. přenesená",J744,0)</f>
        <v>0</v>
      </c>
      <c r="BH744" s="187">
        <f>IF(N744="sníž. přenesená",J744,0)</f>
        <v>0</v>
      </c>
      <c r="BI744" s="187">
        <f>IF(N744="nulová",J744,0)</f>
        <v>0</v>
      </c>
      <c r="BJ744" s="16" t="s">
        <v>83</v>
      </c>
      <c r="BK744" s="187">
        <f>ROUND(I744*H744,2)</f>
        <v>0</v>
      </c>
      <c r="BL744" s="16" t="s">
        <v>94</v>
      </c>
      <c r="BM744" s="186" t="s">
        <v>1317</v>
      </c>
    </row>
    <row r="745" s="13" customFormat="1">
      <c r="A745" s="13"/>
      <c r="B745" s="195"/>
      <c r="C745" s="13"/>
      <c r="D745" s="196" t="s">
        <v>201</v>
      </c>
      <c r="E745" s="197" t="s">
        <v>1</v>
      </c>
      <c r="F745" s="198" t="s">
        <v>1318</v>
      </c>
      <c r="G745" s="13"/>
      <c r="H745" s="199">
        <v>12</v>
      </c>
      <c r="I745" s="200"/>
      <c r="J745" s="13"/>
      <c r="K745" s="13"/>
      <c r="L745" s="195"/>
      <c r="M745" s="201"/>
      <c r="N745" s="202"/>
      <c r="O745" s="202"/>
      <c r="P745" s="202"/>
      <c r="Q745" s="202"/>
      <c r="R745" s="202"/>
      <c r="S745" s="202"/>
      <c r="T745" s="20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197" t="s">
        <v>201</v>
      </c>
      <c r="AU745" s="197" t="s">
        <v>85</v>
      </c>
      <c r="AV745" s="13" t="s">
        <v>85</v>
      </c>
      <c r="AW745" s="13" t="s">
        <v>32</v>
      </c>
      <c r="AX745" s="13" t="s">
        <v>83</v>
      </c>
      <c r="AY745" s="197" t="s">
        <v>153</v>
      </c>
    </row>
    <row r="746" s="2" customFormat="1" ht="21.75" customHeight="1">
      <c r="A746" s="35"/>
      <c r="B746" s="174"/>
      <c r="C746" s="175" t="s">
        <v>1319</v>
      </c>
      <c r="D746" s="175" t="s">
        <v>154</v>
      </c>
      <c r="E746" s="176" t="s">
        <v>1320</v>
      </c>
      <c r="F746" s="177" t="s">
        <v>1321</v>
      </c>
      <c r="G746" s="178" t="s">
        <v>322</v>
      </c>
      <c r="H746" s="179">
        <v>99.599999999999994</v>
      </c>
      <c r="I746" s="180"/>
      <c r="J746" s="181">
        <f>ROUND(I746*H746,2)</f>
        <v>0</v>
      </c>
      <c r="K746" s="177" t="s">
        <v>173</v>
      </c>
      <c r="L746" s="36"/>
      <c r="M746" s="182" t="s">
        <v>1</v>
      </c>
      <c r="N746" s="183" t="s">
        <v>41</v>
      </c>
      <c r="O746" s="74"/>
      <c r="P746" s="184">
        <f>O746*H746</f>
        <v>0</v>
      </c>
      <c r="Q746" s="184">
        <v>0.00050000000000000001</v>
      </c>
      <c r="R746" s="184">
        <f>Q746*H746</f>
        <v>0.049799999999999997</v>
      </c>
      <c r="S746" s="184">
        <v>0</v>
      </c>
      <c r="T746" s="185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186" t="s">
        <v>94</v>
      </c>
      <c r="AT746" s="186" t="s">
        <v>154</v>
      </c>
      <c r="AU746" s="186" t="s">
        <v>85</v>
      </c>
      <c r="AY746" s="16" t="s">
        <v>153</v>
      </c>
      <c r="BE746" s="187">
        <f>IF(N746="základní",J746,0)</f>
        <v>0</v>
      </c>
      <c r="BF746" s="187">
        <f>IF(N746="snížená",J746,0)</f>
        <v>0</v>
      </c>
      <c r="BG746" s="187">
        <f>IF(N746="zákl. přenesená",J746,0)</f>
        <v>0</v>
      </c>
      <c r="BH746" s="187">
        <f>IF(N746="sníž. přenesená",J746,0)</f>
        <v>0</v>
      </c>
      <c r="BI746" s="187">
        <f>IF(N746="nulová",J746,0)</f>
        <v>0</v>
      </c>
      <c r="BJ746" s="16" t="s">
        <v>83</v>
      </c>
      <c r="BK746" s="187">
        <f>ROUND(I746*H746,2)</f>
        <v>0</v>
      </c>
      <c r="BL746" s="16" t="s">
        <v>94</v>
      </c>
      <c r="BM746" s="186" t="s">
        <v>1322</v>
      </c>
    </row>
    <row r="747" s="13" customFormat="1">
      <c r="A747" s="13"/>
      <c r="B747" s="195"/>
      <c r="C747" s="13"/>
      <c r="D747" s="196" t="s">
        <v>201</v>
      </c>
      <c r="E747" s="197" t="s">
        <v>1</v>
      </c>
      <c r="F747" s="198" t="s">
        <v>1323</v>
      </c>
      <c r="G747" s="13"/>
      <c r="H747" s="199">
        <v>6.0599999999999996</v>
      </c>
      <c r="I747" s="200"/>
      <c r="J747" s="13"/>
      <c r="K747" s="13"/>
      <c r="L747" s="195"/>
      <c r="M747" s="201"/>
      <c r="N747" s="202"/>
      <c r="O747" s="202"/>
      <c r="P747" s="202"/>
      <c r="Q747" s="202"/>
      <c r="R747" s="202"/>
      <c r="S747" s="202"/>
      <c r="T747" s="20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197" t="s">
        <v>201</v>
      </c>
      <c r="AU747" s="197" t="s">
        <v>85</v>
      </c>
      <c r="AV747" s="13" t="s">
        <v>85</v>
      </c>
      <c r="AW747" s="13" t="s">
        <v>32</v>
      </c>
      <c r="AX747" s="13" t="s">
        <v>76</v>
      </c>
      <c r="AY747" s="197" t="s">
        <v>153</v>
      </c>
    </row>
    <row r="748" s="13" customFormat="1">
      <c r="A748" s="13"/>
      <c r="B748" s="195"/>
      <c r="C748" s="13"/>
      <c r="D748" s="196" t="s">
        <v>201</v>
      </c>
      <c r="E748" s="197" t="s">
        <v>1</v>
      </c>
      <c r="F748" s="198" t="s">
        <v>522</v>
      </c>
      <c r="G748" s="13"/>
      <c r="H748" s="199">
        <v>-1.6000000000000001</v>
      </c>
      <c r="I748" s="200"/>
      <c r="J748" s="13"/>
      <c r="K748" s="13"/>
      <c r="L748" s="195"/>
      <c r="M748" s="201"/>
      <c r="N748" s="202"/>
      <c r="O748" s="202"/>
      <c r="P748" s="202"/>
      <c r="Q748" s="202"/>
      <c r="R748" s="202"/>
      <c r="S748" s="202"/>
      <c r="T748" s="20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197" t="s">
        <v>201</v>
      </c>
      <c r="AU748" s="197" t="s">
        <v>85</v>
      </c>
      <c r="AV748" s="13" t="s">
        <v>85</v>
      </c>
      <c r="AW748" s="13" t="s">
        <v>32</v>
      </c>
      <c r="AX748" s="13" t="s">
        <v>76</v>
      </c>
      <c r="AY748" s="197" t="s">
        <v>153</v>
      </c>
    </row>
    <row r="749" s="13" customFormat="1">
      <c r="A749" s="13"/>
      <c r="B749" s="195"/>
      <c r="C749" s="13"/>
      <c r="D749" s="196" t="s">
        <v>201</v>
      </c>
      <c r="E749" s="197" t="s">
        <v>1</v>
      </c>
      <c r="F749" s="198" t="s">
        <v>1324</v>
      </c>
      <c r="G749" s="13"/>
      <c r="H749" s="199">
        <v>8.6600000000000001</v>
      </c>
      <c r="I749" s="200"/>
      <c r="J749" s="13"/>
      <c r="K749" s="13"/>
      <c r="L749" s="195"/>
      <c r="M749" s="201"/>
      <c r="N749" s="202"/>
      <c r="O749" s="202"/>
      <c r="P749" s="202"/>
      <c r="Q749" s="202"/>
      <c r="R749" s="202"/>
      <c r="S749" s="202"/>
      <c r="T749" s="20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197" t="s">
        <v>201</v>
      </c>
      <c r="AU749" s="197" t="s">
        <v>85</v>
      </c>
      <c r="AV749" s="13" t="s">
        <v>85</v>
      </c>
      <c r="AW749" s="13" t="s">
        <v>32</v>
      </c>
      <c r="AX749" s="13" t="s">
        <v>76</v>
      </c>
      <c r="AY749" s="197" t="s">
        <v>153</v>
      </c>
    </row>
    <row r="750" s="13" customFormat="1">
      <c r="A750" s="13"/>
      <c r="B750" s="195"/>
      <c r="C750" s="13"/>
      <c r="D750" s="196" t="s">
        <v>201</v>
      </c>
      <c r="E750" s="197" t="s">
        <v>1</v>
      </c>
      <c r="F750" s="198" t="s">
        <v>522</v>
      </c>
      <c r="G750" s="13"/>
      <c r="H750" s="199">
        <v>-1.6000000000000001</v>
      </c>
      <c r="I750" s="200"/>
      <c r="J750" s="13"/>
      <c r="K750" s="13"/>
      <c r="L750" s="195"/>
      <c r="M750" s="201"/>
      <c r="N750" s="202"/>
      <c r="O750" s="202"/>
      <c r="P750" s="202"/>
      <c r="Q750" s="202"/>
      <c r="R750" s="202"/>
      <c r="S750" s="202"/>
      <c r="T750" s="20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197" t="s">
        <v>201</v>
      </c>
      <c r="AU750" s="197" t="s">
        <v>85</v>
      </c>
      <c r="AV750" s="13" t="s">
        <v>85</v>
      </c>
      <c r="AW750" s="13" t="s">
        <v>32</v>
      </c>
      <c r="AX750" s="13" t="s">
        <v>76</v>
      </c>
      <c r="AY750" s="197" t="s">
        <v>153</v>
      </c>
    </row>
    <row r="751" s="13" customFormat="1">
      <c r="A751" s="13"/>
      <c r="B751" s="195"/>
      <c r="C751" s="13"/>
      <c r="D751" s="196" t="s">
        <v>201</v>
      </c>
      <c r="E751" s="197" t="s">
        <v>1</v>
      </c>
      <c r="F751" s="198" t="s">
        <v>1325</v>
      </c>
      <c r="G751" s="13"/>
      <c r="H751" s="199">
        <v>5.2599999999999998</v>
      </c>
      <c r="I751" s="200"/>
      <c r="J751" s="13"/>
      <c r="K751" s="13"/>
      <c r="L751" s="195"/>
      <c r="M751" s="201"/>
      <c r="N751" s="202"/>
      <c r="O751" s="202"/>
      <c r="P751" s="202"/>
      <c r="Q751" s="202"/>
      <c r="R751" s="202"/>
      <c r="S751" s="202"/>
      <c r="T751" s="20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197" t="s">
        <v>201</v>
      </c>
      <c r="AU751" s="197" t="s">
        <v>85</v>
      </c>
      <c r="AV751" s="13" t="s">
        <v>85</v>
      </c>
      <c r="AW751" s="13" t="s">
        <v>32</v>
      </c>
      <c r="AX751" s="13" t="s">
        <v>76</v>
      </c>
      <c r="AY751" s="197" t="s">
        <v>153</v>
      </c>
    </row>
    <row r="752" s="13" customFormat="1">
      <c r="A752" s="13"/>
      <c r="B752" s="195"/>
      <c r="C752" s="13"/>
      <c r="D752" s="196" t="s">
        <v>201</v>
      </c>
      <c r="E752" s="197" t="s">
        <v>1</v>
      </c>
      <c r="F752" s="198" t="s">
        <v>1228</v>
      </c>
      <c r="G752" s="13"/>
      <c r="H752" s="199">
        <v>-0.80000000000000004</v>
      </c>
      <c r="I752" s="200"/>
      <c r="J752" s="13"/>
      <c r="K752" s="13"/>
      <c r="L752" s="195"/>
      <c r="M752" s="201"/>
      <c r="N752" s="202"/>
      <c r="O752" s="202"/>
      <c r="P752" s="202"/>
      <c r="Q752" s="202"/>
      <c r="R752" s="202"/>
      <c r="S752" s="202"/>
      <c r="T752" s="20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197" t="s">
        <v>201</v>
      </c>
      <c r="AU752" s="197" t="s">
        <v>85</v>
      </c>
      <c r="AV752" s="13" t="s">
        <v>85</v>
      </c>
      <c r="AW752" s="13" t="s">
        <v>32</v>
      </c>
      <c r="AX752" s="13" t="s">
        <v>76</v>
      </c>
      <c r="AY752" s="197" t="s">
        <v>153</v>
      </c>
    </row>
    <row r="753" s="13" customFormat="1">
      <c r="A753" s="13"/>
      <c r="B753" s="195"/>
      <c r="C753" s="13"/>
      <c r="D753" s="196" t="s">
        <v>201</v>
      </c>
      <c r="E753" s="197" t="s">
        <v>1</v>
      </c>
      <c r="F753" s="198" t="s">
        <v>1326</v>
      </c>
      <c r="G753" s="13"/>
      <c r="H753" s="199">
        <v>8</v>
      </c>
      <c r="I753" s="200"/>
      <c r="J753" s="13"/>
      <c r="K753" s="13"/>
      <c r="L753" s="195"/>
      <c r="M753" s="201"/>
      <c r="N753" s="202"/>
      <c r="O753" s="202"/>
      <c r="P753" s="202"/>
      <c r="Q753" s="202"/>
      <c r="R753" s="202"/>
      <c r="S753" s="202"/>
      <c r="T753" s="20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197" t="s">
        <v>201</v>
      </c>
      <c r="AU753" s="197" t="s">
        <v>85</v>
      </c>
      <c r="AV753" s="13" t="s">
        <v>85</v>
      </c>
      <c r="AW753" s="13" t="s">
        <v>32</v>
      </c>
      <c r="AX753" s="13" t="s">
        <v>76</v>
      </c>
      <c r="AY753" s="197" t="s">
        <v>153</v>
      </c>
    </row>
    <row r="754" s="13" customFormat="1">
      <c r="A754" s="13"/>
      <c r="B754" s="195"/>
      <c r="C754" s="13"/>
      <c r="D754" s="196" t="s">
        <v>201</v>
      </c>
      <c r="E754" s="197" t="s">
        <v>1</v>
      </c>
      <c r="F754" s="198" t="s">
        <v>1327</v>
      </c>
      <c r="G754" s="13"/>
      <c r="H754" s="199">
        <v>-0.90000000000000002</v>
      </c>
      <c r="I754" s="200"/>
      <c r="J754" s="13"/>
      <c r="K754" s="13"/>
      <c r="L754" s="195"/>
      <c r="M754" s="201"/>
      <c r="N754" s="202"/>
      <c r="O754" s="202"/>
      <c r="P754" s="202"/>
      <c r="Q754" s="202"/>
      <c r="R754" s="202"/>
      <c r="S754" s="202"/>
      <c r="T754" s="20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197" t="s">
        <v>201</v>
      </c>
      <c r="AU754" s="197" t="s">
        <v>85</v>
      </c>
      <c r="AV754" s="13" t="s">
        <v>85</v>
      </c>
      <c r="AW754" s="13" t="s">
        <v>32</v>
      </c>
      <c r="AX754" s="13" t="s">
        <v>76</v>
      </c>
      <c r="AY754" s="197" t="s">
        <v>153</v>
      </c>
    </row>
    <row r="755" s="13" customFormat="1">
      <c r="A755" s="13"/>
      <c r="B755" s="195"/>
      <c r="C755" s="13"/>
      <c r="D755" s="196" t="s">
        <v>201</v>
      </c>
      <c r="E755" s="197" t="s">
        <v>1</v>
      </c>
      <c r="F755" s="198" t="s">
        <v>1328</v>
      </c>
      <c r="G755" s="13"/>
      <c r="H755" s="199">
        <v>7.4000000000000004</v>
      </c>
      <c r="I755" s="200"/>
      <c r="J755" s="13"/>
      <c r="K755" s="13"/>
      <c r="L755" s="195"/>
      <c r="M755" s="201"/>
      <c r="N755" s="202"/>
      <c r="O755" s="202"/>
      <c r="P755" s="202"/>
      <c r="Q755" s="202"/>
      <c r="R755" s="202"/>
      <c r="S755" s="202"/>
      <c r="T755" s="20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97" t="s">
        <v>201</v>
      </c>
      <c r="AU755" s="197" t="s">
        <v>85</v>
      </c>
      <c r="AV755" s="13" t="s">
        <v>85</v>
      </c>
      <c r="AW755" s="13" t="s">
        <v>32</v>
      </c>
      <c r="AX755" s="13" t="s">
        <v>76</v>
      </c>
      <c r="AY755" s="197" t="s">
        <v>153</v>
      </c>
    </row>
    <row r="756" s="13" customFormat="1">
      <c r="A756" s="13"/>
      <c r="B756" s="195"/>
      <c r="C756" s="13"/>
      <c r="D756" s="196" t="s">
        <v>201</v>
      </c>
      <c r="E756" s="197" t="s">
        <v>1</v>
      </c>
      <c r="F756" s="198" t="s">
        <v>626</v>
      </c>
      <c r="G756" s="13"/>
      <c r="H756" s="199">
        <v>-1.8</v>
      </c>
      <c r="I756" s="200"/>
      <c r="J756" s="13"/>
      <c r="K756" s="13"/>
      <c r="L756" s="195"/>
      <c r="M756" s="201"/>
      <c r="N756" s="202"/>
      <c r="O756" s="202"/>
      <c r="P756" s="202"/>
      <c r="Q756" s="202"/>
      <c r="R756" s="202"/>
      <c r="S756" s="202"/>
      <c r="T756" s="20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197" t="s">
        <v>201</v>
      </c>
      <c r="AU756" s="197" t="s">
        <v>85</v>
      </c>
      <c r="AV756" s="13" t="s">
        <v>85</v>
      </c>
      <c r="AW756" s="13" t="s">
        <v>32</v>
      </c>
      <c r="AX756" s="13" t="s">
        <v>76</v>
      </c>
      <c r="AY756" s="197" t="s">
        <v>153</v>
      </c>
    </row>
    <row r="757" s="13" customFormat="1">
      <c r="A757" s="13"/>
      <c r="B757" s="195"/>
      <c r="C757" s="13"/>
      <c r="D757" s="196" t="s">
        <v>201</v>
      </c>
      <c r="E757" s="197" t="s">
        <v>1</v>
      </c>
      <c r="F757" s="198" t="s">
        <v>1329</v>
      </c>
      <c r="G757" s="13"/>
      <c r="H757" s="199">
        <v>7.0999999999999996</v>
      </c>
      <c r="I757" s="200"/>
      <c r="J757" s="13"/>
      <c r="K757" s="13"/>
      <c r="L757" s="195"/>
      <c r="M757" s="201"/>
      <c r="N757" s="202"/>
      <c r="O757" s="202"/>
      <c r="P757" s="202"/>
      <c r="Q757" s="202"/>
      <c r="R757" s="202"/>
      <c r="S757" s="202"/>
      <c r="T757" s="20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197" t="s">
        <v>201</v>
      </c>
      <c r="AU757" s="197" t="s">
        <v>85</v>
      </c>
      <c r="AV757" s="13" t="s">
        <v>85</v>
      </c>
      <c r="AW757" s="13" t="s">
        <v>32</v>
      </c>
      <c r="AX757" s="13" t="s">
        <v>76</v>
      </c>
      <c r="AY757" s="197" t="s">
        <v>153</v>
      </c>
    </row>
    <row r="758" s="13" customFormat="1">
      <c r="A758" s="13"/>
      <c r="B758" s="195"/>
      <c r="C758" s="13"/>
      <c r="D758" s="196" t="s">
        <v>201</v>
      </c>
      <c r="E758" s="197" t="s">
        <v>1</v>
      </c>
      <c r="F758" s="198" t="s">
        <v>1330</v>
      </c>
      <c r="G758" s="13"/>
      <c r="H758" s="199">
        <v>-2.2000000000000002</v>
      </c>
      <c r="I758" s="200"/>
      <c r="J758" s="13"/>
      <c r="K758" s="13"/>
      <c r="L758" s="195"/>
      <c r="M758" s="201"/>
      <c r="N758" s="202"/>
      <c r="O758" s="202"/>
      <c r="P758" s="202"/>
      <c r="Q758" s="202"/>
      <c r="R758" s="202"/>
      <c r="S758" s="202"/>
      <c r="T758" s="20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197" t="s">
        <v>201</v>
      </c>
      <c r="AU758" s="197" t="s">
        <v>85</v>
      </c>
      <c r="AV758" s="13" t="s">
        <v>85</v>
      </c>
      <c r="AW758" s="13" t="s">
        <v>32</v>
      </c>
      <c r="AX758" s="13" t="s">
        <v>76</v>
      </c>
      <c r="AY758" s="197" t="s">
        <v>153</v>
      </c>
    </row>
    <row r="759" s="13" customFormat="1">
      <c r="A759" s="13"/>
      <c r="B759" s="195"/>
      <c r="C759" s="13"/>
      <c r="D759" s="196" t="s">
        <v>201</v>
      </c>
      <c r="E759" s="197" t="s">
        <v>1</v>
      </c>
      <c r="F759" s="198" t="s">
        <v>1331</v>
      </c>
      <c r="G759" s="13"/>
      <c r="H759" s="199">
        <v>4.7999999999999998</v>
      </c>
      <c r="I759" s="200"/>
      <c r="J759" s="13"/>
      <c r="K759" s="13"/>
      <c r="L759" s="195"/>
      <c r="M759" s="201"/>
      <c r="N759" s="202"/>
      <c r="O759" s="202"/>
      <c r="P759" s="202"/>
      <c r="Q759" s="202"/>
      <c r="R759" s="202"/>
      <c r="S759" s="202"/>
      <c r="T759" s="20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197" t="s">
        <v>201</v>
      </c>
      <c r="AU759" s="197" t="s">
        <v>85</v>
      </c>
      <c r="AV759" s="13" t="s">
        <v>85</v>
      </c>
      <c r="AW759" s="13" t="s">
        <v>32</v>
      </c>
      <c r="AX759" s="13" t="s">
        <v>76</v>
      </c>
      <c r="AY759" s="197" t="s">
        <v>153</v>
      </c>
    </row>
    <row r="760" s="13" customFormat="1">
      <c r="A760" s="13"/>
      <c r="B760" s="195"/>
      <c r="C760" s="13"/>
      <c r="D760" s="196" t="s">
        <v>201</v>
      </c>
      <c r="E760" s="197" t="s">
        <v>1</v>
      </c>
      <c r="F760" s="198" t="s">
        <v>1332</v>
      </c>
      <c r="G760" s="13"/>
      <c r="H760" s="199">
        <v>-0.69999999999999996</v>
      </c>
      <c r="I760" s="200"/>
      <c r="J760" s="13"/>
      <c r="K760" s="13"/>
      <c r="L760" s="195"/>
      <c r="M760" s="201"/>
      <c r="N760" s="202"/>
      <c r="O760" s="202"/>
      <c r="P760" s="202"/>
      <c r="Q760" s="202"/>
      <c r="R760" s="202"/>
      <c r="S760" s="202"/>
      <c r="T760" s="20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197" t="s">
        <v>201</v>
      </c>
      <c r="AU760" s="197" t="s">
        <v>85</v>
      </c>
      <c r="AV760" s="13" t="s">
        <v>85</v>
      </c>
      <c r="AW760" s="13" t="s">
        <v>32</v>
      </c>
      <c r="AX760" s="13" t="s">
        <v>76</v>
      </c>
      <c r="AY760" s="197" t="s">
        <v>153</v>
      </c>
    </row>
    <row r="761" s="13" customFormat="1">
      <c r="A761" s="13"/>
      <c r="B761" s="195"/>
      <c r="C761" s="13"/>
      <c r="D761" s="196" t="s">
        <v>201</v>
      </c>
      <c r="E761" s="197" t="s">
        <v>1</v>
      </c>
      <c r="F761" s="198" t="s">
        <v>1333</v>
      </c>
      <c r="G761" s="13"/>
      <c r="H761" s="199">
        <v>4.7999999999999998</v>
      </c>
      <c r="I761" s="200"/>
      <c r="J761" s="13"/>
      <c r="K761" s="13"/>
      <c r="L761" s="195"/>
      <c r="M761" s="201"/>
      <c r="N761" s="202"/>
      <c r="O761" s="202"/>
      <c r="P761" s="202"/>
      <c r="Q761" s="202"/>
      <c r="R761" s="202"/>
      <c r="S761" s="202"/>
      <c r="T761" s="20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197" t="s">
        <v>201</v>
      </c>
      <c r="AU761" s="197" t="s">
        <v>85</v>
      </c>
      <c r="AV761" s="13" t="s">
        <v>85</v>
      </c>
      <c r="AW761" s="13" t="s">
        <v>32</v>
      </c>
      <c r="AX761" s="13" t="s">
        <v>76</v>
      </c>
      <c r="AY761" s="197" t="s">
        <v>153</v>
      </c>
    </row>
    <row r="762" s="13" customFormat="1">
      <c r="A762" s="13"/>
      <c r="B762" s="195"/>
      <c r="C762" s="13"/>
      <c r="D762" s="196" t="s">
        <v>201</v>
      </c>
      <c r="E762" s="197" t="s">
        <v>1</v>
      </c>
      <c r="F762" s="198" t="s">
        <v>1332</v>
      </c>
      <c r="G762" s="13"/>
      <c r="H762" s="199">
        <v>-0.69999999999999996</v>
      </c>
      <c r="I762" s="200"/>
      <c r="J762" s="13"/>
      <c r="K762" s="13"/>
      <c r="L762" s="195"/>
      <c r="M762" s="201"/>
      <c r="N762" s="202"/>
      <c r="O762" s="202"/>
      <c r="P762" s="202"/>
      <c r="Q762" s="202"/>
      <c r="R762" s="202"/>
      <c r="S762" s="202"/>
      <c r="T762" s="20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97" t="s">
        <v>201</v>
      </c>
      <c r="AU762" s="197" t="s">
        <v>85</v>
      </c>
      <c r="AV762" s="13" t="s">
        <v>85</v>
      </c>
      <c r="AW762" s="13" t="s">
        <v>32</v>
      </c>
      <c r="AX762" s="13" t="s">
        <v>76</v>
      </c>
      <c r="AY762" s="197" t="s">
        <v>153</v>
      </c>
    </row>
    <row r="763" s="13" customFormat="1">
      <c r="A763" s="13"/>
      <c r="B763" s="195"/>
      <c r="C763" s="13"/>
      <c r="D763" s="196" t="s">
        <v>201</v>
      </c>
      <c r="E763" s="197" t="s">
        <v>1</v>
      </c>
      <c r="F763" s="198" t="s">
        <v>1334</v>
      </c>
      <c r="G763" s="13"/>
      <c r="H763" s="199">
        <v>9.1999999999999993</v>
      </c>
      <c r="I763" s="200"/>
      <c r="J763" s="13"/>
      <c r="K763" s="13"/>
      <c r="L763" s="195"/>
      <c r="M763" s="201"/>
      <c r="N763" s="202"/>
      <c r="O763" s="202"/>
      <c r="P763" s="202"/>
      <c r="Q763" s="202"/>
      <c r="R763" s="202"/>
      <c r="S763" s="202"/>
      <c r="T763" s="20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197" t="s">
        <v>201</v>
      </c>
      <c r="AU763" s="197" t="s">
        <v>85</v>
      </c>
      <c r="AV763" s="13" t="s">
        <v>85</v>
      </c>
      <c r="AW763" s="13" t="s">
        <v>32</v>
      </c>
      <c r="AX763" s="13" t="s">
        <v>76</v>
      </c>
      <c r="AY763" s="197" t="s">
        <v>153</v>
      </c>
    </row>
    <row r="764" s="13" customFormat="1">
      <c r="A764" s="13"/>
      <c r="B764" s="195"/>
      <c r="C764" s="13"/>
      <c r="D764" s="196" t="s">
        <v>201</v>
      </c>
      <c r="E764" s="197" t="s">
        <v>1</v>
      </c>
      <c r="F764" s="198" t="s">
        <v>1327</v>
      </c>
      <c r="G764" s="13"/>
      <c r="H764" s="199">
        <v>-0.90000000000000002</v>
      </c>
      <c r="I764" s="200"/>
      <c r="J764" s="13"/>
      <c r="K764" s="13"/>
      <c r="L764" s="195"/>
      <c r="M764" s="201"/>
      <c r="N764" s="202"/>
      <c r="O764" s="202"/>
      <c r="P764" s="202"/>
      <c r="Q764" s="202"/>
      <c r="R764" s="202"/>
      <c r="S764" s="202"/>
      <c r="T764" s="20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197" t="s">
        <v>201</v>
      </c>
      <c r="AU764" s="197" t="s">
        <v>85</v>
      </c>
      <c r="AV764" s="13" t="s">
        <v>85</v>
      </c>
      <c r="AW764" s="13" t="s">
        <v>32</v>
      </c>
      <c r="AX764" s="13" t="s">
        <v>76</v>
      </c>
      <c r="AY764" s="197" t="s">
        <v>153</v>
      </c>
    </row>
    <row r="765" s="13" customFormat="1">
      <c r="A765" s="13"/>
      <c r="B765" s="195"/>
      <c r="C765" s="13"/>
      <c r="D765" s="196" t="s">
        <v>201</v>
      </c>
      <c r="E765" s="197" t="s">
        <v>1</v>
      </c>
      <c r="F765" s="198" t="s">
        <v>1335</v>
      </c>
      <c r="G765" s="13"/>
      <c r="H765" s="199">
        <v>7.2599999999999998</v>
      </c>
      <c r="I765" s="200"/>
      <c r="J765" s="13"/>
      <c r="K765" s="13"/>
      <c r="L765" s="195"/>
      <c r="M765" s="201"/>
      <c r="N765" s="202"/>
      <c r="O765" s="202"/>
      <c r="P765" s="202"/>
      <c r="Q765" s="202"/>
      <c r="R765" s="202"/>
      <c r="S765" s="202"/>
      <c r="T765" s="20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197" t="s">
        <v>201</v>
      </c>
      <c r="AU765" s="197" t="s">
        <v>85</v>
      </c>
      <c r="AV765" s="13" t="s">
        <v>85</v>
      </c>
      <c r="AW765" s="13" t="s">
        <v>32</v>
      </c>
      <c r="AX765" s="13" t="s">
        <v>76</v>
      </c>
      <c r="AY765" s="197" t="s">
        <v>153</v>
      </c>
    </row>
    <row r="766" s="13" customFormat="1">
      <c r="A766" s="13"/>
      <c r="B766" s="195"/>
      <c r="C766" s="13"/>
      <c r="D766" s="196" t="s">
        <v>201</v>
      </c>
      <c r="E766" s="197" t="s">
        <v>1</v>
      </c>
      <c r="F766" s="198" t="s">
        <v>1332</v>
      </c>
      <c r="G766" s="13"/>
      <c r="H766" s="199">
        <v>-0.69999999999999996</v>
      </c>
      <c r="I766" s="200"/>
      <c r="J766" s="13"/>
      <c r="K766" s="13"/>
      <c r="L766" s="195"/>
      <c r="M766" s="201"/>
      <c r="N766" s="202"/>
      <c r="O766" s="202"/>
      <c r="P766" s="202"/>
      <c r="Q766" s="202"/>
      <c r="R766" s="202"/>
      <c r="S766" s="202"/>
      <c r="T766" s="20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97" t="s">
        <v>201</v>
      </c>
      <c r="AU766" s="197" t="s">
        <v>85</v>
      </c>
      <c r="AV766" s="13" t="s">
        <v>85</v>
      </c>
      <c r="AW766" s="13" t="s">
        <v>32</v>
      </c>
      <c r="AX766" s="13" t="s">
        <v>76</v>
      </c>
      <c r="AY766" s="197" t="s">
        <v>153</v>
      </c>
    </row>
    <row r="767" s="13" customFormat="1">
      <c r="A767" s="13"/>
      <c r="B767" s="195"/>
      <c r="C767" s="13"/>
      <c r="D767" s="196" t="s">
        <v>201</v>
      </c>
      <c r="E767" s="197" t="s">
        <v>1</v>
      </c>
      <c r="F767" s="198" t="s">
        <v>1336</v>
      </c>
      <c r="G767" s="13"/>
      <c r="H767" s="199">
        <v>15.4</v>
      </c>
      <c r="I767" s="200"/>
      <c r="J767" s="13"/>
      <c r="K767" s="13"/>
      <c r="L767" s="195"/>
      <c r="M767" s="201"/>
      <c r="N767" s="202"/>
      <c r="O767" s="202"/>
      <c r="P767" s="202"/>
      <c r="Q767" s="202"/>
      <c r="R767" s="202"/>
      <c r="S767" s="202"/>
      <c r="T767" s="20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197" t="s">
        <v>201</v>
      </c>
      <c r="AU767" s="197" t="s">
        <v>85</v>
      </c>
      <c r="AV767" s="13" t="s">
        <v>85</v>
      </c>
      <c r="AW767" s="13" t="s">
        <v>32</v>
      </c>
      <c r="AX767" s="13" t="s">
        <v>76</v>
      </c>
      <c r="AY767" s="197" t="s">
        <v>153</v>
      </c>
    </row>
    <row r="768" s="13" customFormat="1">
      <c r="A768" s="13"/>
      <c r="B768" s="195"/>
      <c r="C768" s="13"/>
      <c r="D768" s="196" t="s">
        <v>201</v>
      </c>
      <c r="E768" s="197" t="s">
        <v>1</v>
      </c>
      <c r="F768" s="198" t="s">
        <v>1337</v>
      </c>
      <c r="G768" s="13"/>
      <c r="H768" s="199">
        <v>-2.1000000000000001</v>
      </c>
      <c r="I768" s="200"/>
      <c r="J768" s="13"/>
      <c r="K768" s="13"/>
      <c r="L768" s="195"/>
      <c r="M768" s="201"/>
      <c r="N768" s="202"/>
      <c r="O768" s="202"/>
      <c r="P768" s="202"/>
      <c r="Q768" s="202"/>
      <c r="R768" s="202"/>
      <c r="S768" s="202"/>
      <c r="T768" s="20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197" t="s">
        <v>201</v>
      </c>
      <c r="AU768" s="197" t="s">
        <v>85</v>
      </c>
      <c r="AV768" s="13" t="s">
        <v>85</v>
      </c>
      <c r="AW768" s="13" t="s">
        <v>32</v>
      </c>
      <c r="AX768" s="13" t="s">
        <v>76</v>
      </c>
      <c r="AY768" s="197" t="s">
        <v>153</v>
      </c>
    </row>
    <row r="769" s="13" customFormat="1">
      <c r="A769" s="13"/>
      <c r="B769" s="195"/>
      <c r="C769" s="13"/>
      <c r="D769" s="196" t="s">
        <v>201</v>
      </c>
      <c r="E769" s="197" t="s">
        <v>1</v>
      </c>
      <c r="F769" s="198" t="s">
        <v>1338</v>
      </c>
      <c r="G769" s="13"/>
      <c r="H769" s="199">
        <v>4.7999999999999998</v>
      </c>
      <c r="I769" s="200"/>
      <c r="J769" s="13"/>
      <c r="K769" s="13"/>
      <c r="L769" s="195"/>
      <c r="M769" s="201"/>
      <c r="N769" s="202"/>
      <c r="O769" s="202"/>
      <c r="P769" s="202"/>
      <c r="Q769" s="202"/>
      <c r="R769" s="202"/>
      <c r="S769" s="202"/>
      <c r="T769" s="20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197" t="s">
        <v>201</v>
      </c>
      <c r="AU769" s="197" t="s">
        <v>85</v>
      </c>
      <c r="AV769" s="13" t="s">
        <v>85</v>
      </c>
      <c r="AW769" s="13" t="s">
        <v>32</v>
      </c>
      <c r="AX769" s="13" t="s">
        <v>76</v>
      </c>
      <c r="AY769" s="197" t="s">
        <v>153</v>
      </c>
    </row>
    <row r="770" s="13" customFormat="1">
      <c r="A770" s="13"/>
      <c r="B770" s="195"/>
      <c r="C770" s="13"/>
      <c r="D770" s="196" t="s">
        <v>201</v>
      </c>
      <c r="E770" s="197" t="s">
        <v>1</v>
      </c>
      <c r="F770" s="198" t="s">
        <v>1332</v>
      </c>
      <c r="G770" s="13"/>
      <c r="H770" s="199">
        <v>-0.69999999999999996</v>
      </c>
      <c r="I770" s="200"/>
      <c r="J770" s="13"/>
      <c r="K770" s="13"/>
      <c r="L770" s="195"/>
      <c r="M770" s="201"/>
      <c r="N770" s="202"/>
      <c r="O770" s="202"/>
      <c r="P770" s="202"/>
      <c r="Q770" s="202"/>
      <c r="R770" s="202"/>
      <c r="S770" s="202"/>
      <c r="T770" s="20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97" t="s">
        <v>201</v>
      </c>
      <c r="AU770" s="197" t="s">
        <v>85</v>
      </c>
      <c r="AV770" s="13" t="s">
        <v>85</v>
      </c>
      <c r="AW770" s="13" t="s">
        <v>32</v>
      </c>
      <c r="AX770" s="13" t="s">
        <v>76</v>
      </c>
      <c r="AY770" s="197" t="s">
        <v>153</v>
      </c>
    </row>
    <row r="771" s="13" customFormat="1">
      <c r="A771" s="13"/>
      <c r="B771" s="195"/>
      <c r="C771" s="13"/>
      <c r="D771" s="196" t="s">
        <v>201</v>
      </c>
      <c r="E771" s="197" t="s">
        <v>1</v>
      </c>
      <c r="F771" s="198" t="s">
        <v>1339</v>
      </c>
      <c r="G771" s="13"/>
      <c r="H771" s="199">
        <v>4.8600000000000003</v>
      </c>
      <c r="I771" s="200"/>
      <c r="J771" s="13"/>
      <c r="K771" s="13"/>
      <c r="L771" s="195"/>
      <c r="M771" s="201"/>
      <c r="N771" s="202"/>
      <c r="O771" s="202"/>
      <c r="P771" s="202"/>
      <c r="Q771" s="202"/>
      <c r="R771" s="202"/>
      <c r="S771" s="202"/>
      <c r="T771" s="20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197" t="s">
        <v>201</v>
      </c>
      <c r="AU771" s="197" t="s">
        <v>85</v>
      </c>
      <c r="AV771" s="13" t="s">
        <v>85</v>
      </c>
      <c r="AW771" s="13" t="s">
        <v>32</v>
      </c>
      <c r="AX771" s="13" t="s">
        <v>76</v>
      </c>
      <c r="AY771" s="197" t="s">
        <v>153</v>
      </c>
    </row>
    <row r="772" s="13" customFormat="1">
      <c r="A772" s="13"/>
      <c r="B772" s="195"/>
      <c r="C772" s="13"/>
      <c r="D772" s="196" t="s">
        <v>201</v>
      </c>
      <c r="E772" s="197" t="s">
        <v>1</v>
      </c>
      <c r="F772" s="198" t="s">
        <v>1332</v>
      </c>
      <c r="G772" s="13"/>
      <c r="H772" s="199">
        <v>-0.69999999999999996</v>
      </c>
      <c r="I772" s="200"/>
      <c r="J772" s="13"/>
      <c r="K772" s="13"/>
      <c r="L772" s="195"/>
      <c r="M772" s="201"/>
      <c r="N772" s="202"/>
      <c r="O772" s="202"/>
      <c r="P772" s="202"/>
      <c r="Q772" s="202"/>
      <c r="R772" s="202"/>
      <c r="S772" s="202"/>
      <c r="T772" s="20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197" t="s">
        <v>201</v>
      </c>
      <c r="AU772" s="197" t="s">
        <v>85</v>
      </c>
      <c r="AV772" s="13" t="s">
        <v>85</v>
      </c>
      <c r="AW772" s="13" t="s">
        <v>32</v>
      </c>
      <c r="AX772" s="13" t="s">
        <v>76</v>
      </c>
      <c r="AY772" s="197" t="s">
        <v>153</v>
      </c>
    </row>
    <row r="773" s="13" customFormat="1">
      <c r="A773" s="13"/>
      <c r="B773" s="195"/>
      <c r="C773" s="13"/>
      <c r="D773" s="196" t="s">
        <v>201</v>
      </c>
      <c r="E773" s="197" t="s">
        <v>1</v>
      </c>
      <c r="F773" s="198" t="s">
        <v>1340</v>
      </c>
      <c r="G773" s="13"/>
      <c r="H773" s="199">
        <v>15.24</v>
      </c>
      <c r="I773" s="200"/>
      <c r="J773" s="13"/>
      <c r="K773" s="13"/>
      <c r="L773" s="195"/>
      <c r="M773" s="201"/>
      <c r="N773" s="202"/>
      <c r="O773" s="202"/>
      <c r="P773" s="202"/>
      <c r="Q773" s="202"/>
      <c r="R773" s="202"/>
      <c r="S773" s="202"/>
      <c r="T773" s="20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97" t="s">
        <v>201</v>
      </c>
      <c r="AU773" s="197" t="s">
        <v>85</v>
      </c>
      <c r="AV773" s="13" t="s">
        <v>85</v>
      </c>
      <c r="AW773" s="13" t="s">
        <v>32</v>
      </c>
      <c r="AX773" s="13" t="s">
        <v>76</v>
      </c>
      <c r="AY773" s="197" t="s">
        <v>153</v>
      </c>
    </row>
    <row r="774" s="13" customFormat="1">
      <c r="A774" s="13"/>
      <c r="B774" s="195"/>
      <c r="C774" s="13"/>
      <c r="D774" s="196" t="s">
        <v>201</v>
      </c>
      <c r="E774" s="197" t="s">
        <v>1</v>
      </c>
      <c r="F774" s="198" t="s">
        <v>1337</v>
      </c>
      <c r="G774" s="13"/>
      <c r="H774" s="199">
        <v>-2.1000000000000001</v>
      </c>
      <c r="I774" s="200"/>
      <c r="J774" s="13"/>
      <c r="K774" s="13"/>
      <c r="L774" s="195"/>
      <c r="M774" s="201"/>
      <c r="N774" s="202"/>
      <c r="O774" s="202"/>
      <c r="P774" s="202"/>
      <c r="Q774" s="202"/>
      <c r="R774" s="202"/>
      <c r="S774" s="202"/>
      <c r="T774" s="20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197" t="s">
        <v>201</v>
      </c>
      <c r="AU774" s="197" t="s">
        <v>85</v>
      </c>
      <c r="AV774" s="13" t="s">
        <v>85</v>
      </c>
      <c r="AW774" s="13" t="s">
        <v>32</v>
      </c>
      <c r="AX774" s="13" t="s">
        <v>76</v>
      </c>
      <c r="AY774" s="197" t="s">
        <v>153</v>
      </c>
    </row>
    <row r="775" s="13" customFormat="1">
      <c r="A775" s="13"/>
      <c r="B775" s="195"/>
      <c r="C775" s="13"/>
      <c r="D775" s="196" t="s">
        <v>201</v>
      </c>
      <c r="E775" s="197" t="s">
        <v>1</v>
      </c>
      <c r="F775" s="198" t="s">
        <v>1341</v>
      </c>
      <c r="G775" s="13"/>
      <c r="H775" s="199">
        <v>4.7999999999999998</v>
      </c>
      <c r="I775" s="200"/>
      <c r="J775" s="13"/>
      <c r="K775" s="13"/>
      <c r="L775" s="195"/>
      <c r="M775" s="201"/>
      <c r="N775" s="202"/>
      <c r="O775" s="202"/>
      <c r="P775" s="202"/>
      <c r="Q775" s="202"/>
      <c r="R775" s="202"/>
      <c r="S775" s="202"/>
      <c r="T775" s="20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197" t="s">
        <v>201</v>
      </c>
      <c r="AU775" s="197" t="s">
        <v>85</v>
      </c>
      <c r="AV775" s="13" t="s">
        <v>85</v>
      </c>
      <c r="AW775" s="13" t="s">
        <v>32</v>
      </c>
      <c r="AX775" s="13" t="s">
        <v>76</v>
      </c>
      <c r="AY775" s="197" t="s">
        <v>153</v>
      </c>
    </row>
    <row r="776" s="13" customFormat="1">
      <c r="A776" s="13"/>
      <c r="B776" s="195"/>
      <c r="C776" s="13"/>
      <c r="D776" s="196" t="s">
        <v>201</v>
      </c>
      <c r="E776" s="197" t="s">
        <v>1</v>
      </c>
      <c r="F776" s="198" t="s">
        <v>1332</v>
      </c>
      <c r="G776" s="13"/>
      <c r="H776" s="199">
        <v>-0.69999999999999996</v>
      </c>
      <c r="I776" s="200"/>
      <c r="J776" s="13"/>
      <c r="K776" s="13"/>
      <c r="L776" s="195"/>
      <c r="M776" s="201"/>
      <c r="N776" s="202"/>
      <c r="O776" s="202"/>
      <c r="P776" s="202"/>
      <c r="Q776" s="202"/>
      <c r="R776" s="202"/>
      <c r="S776" s="202"/>
      <c r="T776" s="20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197" t="s">
        <v>201</v>
      </c>
      <c r="AU776" s="197" t="s">
        <v>85</v>
      </c>
      <c r="AV776" s="13" t="s">
        <v>85</v>
      </c>
      <c r="AW776" s="13" t="s">
        <v>32</v>
      </c>
      <c r="AX776" s="13" t="s">
        <v>76</v>
      </c>
      <c r="AY776" s="197" t="s">
        <v>153</v>
      </c>
    </row>
    <row r="777" s="13" customFormat="1">
      <c r="A777" s="13"/>
      <c r="B777" s="195"/>
      <c r="C777" s="13"/>
      <c r="D777" s="196" t="s">
        <v>201</v>
      </c>
      <c r="E777" s="197" t="s">
        <v>1</v>
      </c>
      <c r="F777" s="198" t="s">
        <v>1342</v>
      </c>
      <c r="G777" s="13"/>
      <c r="H777" s="199">
        <v>4.8600000000000003</v>
      </c>
      <c r="I777" s="200"/>
      <c r="J777" s="13"/>
      <c r="K777" s="13"/>
      <c r="L777" s="195"/>
      <c r="M777" s="201"/>
      <c r="N777" s="202"/>
      <c r="O777" s="202"/>
      <c r="P777" s="202"/>
      <c r="Q777" s="202"/>
      <c r="R777" s="202"/>
      <c r="S777" s="202"/>
      <c r="T777" s="20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197" t="s">
        <v>201</v>
      </c>
      <c r="AU777" s="197" t="s">
        <v>85</v>
      </c>
      <c r="AV777" s="13" t="s">
        <v>85</v>
      </c>
      <c r="AW777" s="13" t="s">
        <v>32</v>
      </c>
      <c r="AX777" s="13" t="s">
        <v>76</v>
      </c>
      <c r="AY777" s="197" t="s">
        <v>153</v>
      </c>
    </row>
    <row r="778" s="13" customFormat="1">
      <c r="A778" s="13"/>
      <c r="B778" s="195"/>
      <c r="C778" s="13"/>
      <c r="D778" s="196" t="s">
        <v>201</v>
      </c>
      <c r="E778" s="197" t="s">
        <v>1</v>
      </c>
      <c r="F778" s="198" t="s">
        <v>1332</v>
      </c>
      <c r="G778" s="13"/>
      <c r="H778" s="199">
        <v>-0.69999999999999996</v>
      </c>
      <c r="I778" s="200"/>
      <c r="J778" s="13"/>
      <c r="K778" s="13"/>
      <c r="L778" s="195"/>
      <c r="M778" s="201"/>
      <c r="N778" s="202"/>
      <c r="O778" s="202"/>
      <c r="P778" s="202"/>
      <c r="Q778" s="202"/>
      <c r="R778" s="202"/>
      <c r="S778" s="202"/>
      <c r="T778" s="20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197" t="s">
        <v>201</v>
      </c>
      <c r="AU778" s="197" t="s">
        <v>85</v>
      </c>
      <c r="AV778" s="13" t="s">
        <v>85</v>
      </c>
      <c r="AW778" s="13" t="s">
        <v>32</v>
      </c>
      <c r="AX778" s="13" t="s">
        <v>76</v>
      </c>
      <c r="AY778" s="197" t="s">
        <v>153</v>
      </c>
    </row>
    <row r="779" s="2" customFormat="1" ht="16.5" customHeight="1">
      <c r="A779" s="35"/>
      <c r="B779" s="174"/>
      <c r="C779" s="175" t="s">
        <v>1343</v>
      </c>
      <c r="D779" s="175" t="s">
        <v>154</v>
      </c>
      <c r="E779" s="176" t="s">
        <v>1344</v>
      </c>
      <c r="F779" s="177" t="s">
        <v>1345</v>
      </c>
      <c r="G779" s="178" t="s">
        <v>322</v>
      </c>
      <c r="H779" s="179">
        <v>227.59999999999999</v>
      </c>
      <c r="I779" s="180"/>
      <c r="J779" s="181">
        <f>ROUND(I779*H779,2)</f>
        <v>0</v>
      </c>
      <c r="K779" s="177" t="s">
        <v>173</v>
      </c>
      <c r="L779" s="36"/>
      <c r="M779" s="182" t="s">
        <v>1</v>
      </c>
      <c r="N779" s="183" t="s">
        <v>41</v>
      </c>
      <c r="O779" s="74"/>
      <c r="P779" s="184">
        <f>O779*H779</f>
        <v>0</v>
      </c>
      <c r="Q779" s="184">
        <v>3.0000000000000001E-05</v>
      </c>
      <c r="R779" s="184">
        <f>Q779*H779</f>
        <v>0.0068279999999999999</v>
      </c>
      <c r="S779" s="184">
        <v>0</v>
      </c>
      <c r="T779" s="185">
        <f>S779*H779</f>
        <v>0</v>
      </c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R779" s="186" t="s">
        <v>94</v>
      </c>
      <c r="AT779" s="186" t="s">
        <v>154</v>
      </c>
      <c r="AU779" s="186" t="s">
        <v>85</v>
      </c>
      <c r="AY779" s="16" t="s">
        <v>153</v>
      </c>
      <c r="BE779" s="187">
        <f>IF(N779="základní",J779,0)</f>
        <v>0</v>
      </c>
      <c r="BF779" s="187">
        <f>IF(N779="snížená",J779,0)</f>
        <v>0</v>
      </c>
      <c r="BG779" s="187">
        <f>IF(N779="zákl. přenesená",J779,0)</f>
        <v>0</v>
      </c>
      <c r="BH779" s="187">
        <f>IF(N779="sníž. přenesená",J779,0)</f>
        <v>0</v>
      </c>
      <c r="BI779" s="187">
        <f>IF(N779="nulová",J779,0)</f>
        <v>0</v>
      </c>
      <c r="BJ779" s="16" t="s">
        <v>83</v>
      </c>
      <c r="BK779" s="187">
        <f>ROUND(I779*H779,2)</f>
        <v>0</v>
      </c>
      <c r="BL779" s="16" t="s">
        <v>94</v>
      </c>
      <c r="BM779" s="186" t="s">
        <v>1346</v>
      </c>
    </row>
    <row r="780" s="13" customFormat="1">
      <c r="A780" s="13"/>
      <c r="B780" s="195"/>
      <c r="C780" s="13"/>
      <c r="D780" s="196" t="s">
        <v>201</v>
      </c>
      <c r="E780" s="197" t="s">
        <v>1</v>
      </c>
      <c r="F780" s="198" t="s">
        <v>1347</v>
      </c>
      <c r="G780" s="13"/>
      <c r="H780" s="199">
        <v>227.59999999999999</v>
      </c>
      <c r="I780" s="200"/>
      <c r="J780" s="13"/>
      <c r="K780" s="13"/>
      <c r="L780" s="195"/>
      <c r="M780" s="201"/>
      <c r="N780" s="202"/>
      <c r="O780" s="202"/>
      <c r="P780" s="202"/>
      <c r="Q780" s="202"/>
      <c r="R780" s="202"/>
      <c r="S780" s="202"/>
      <c r="T780" s="20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97" t="s">
        <v>201</v>
      </c>
      <c r="AU780" s="197" t="s">
        <v>85</v>
      </c>
      <c r="AV780" s="13" t="s">
        <v>85</v>
      </c>
      <c r="AW780" s="13" t="s">
        <v>32</v>
      </c>
      <c r="AX780" s="13" t="s">
        <v>83</v>
      </c>
      <c r="AY780" s="197" t="s">
        <v>153</v>
      </c>
    </row>
    <row r="781" s="2" customFormat="1" ht="24.15" customHeight="1">
      <c r="A781" s="35"/>
      <c r="B781" s="174"/>
      <c r="C781" s="175" t="s">
        <v>1348</v>
      </c>
      <c r="D781" s="175" t="s">
        <v>154</v>
      </c>
      <c r="E781" s="176" t="s">
        <v>1349</v>
      </c>
      <c r="F781" s="177" t="s">
        <v>1350</v>
      </c>
      <c r="G781" s="178" t="s">
        <v>831</v>
      </c>
      <c r="H781" s="214"/>
      <c r="I781" s="180"/>
      <c r="J781" s="181">
        <f>ROUND(I781*H781,2)</f>
        <v>0</v>
      </c>
      <c r="K781" s="177" t="s">
        <v>173</v>
      </c>
      <c r="L781" s="36"/>
      <c r="M781" s="182" t="s">
        <v>1</v>
      </c>
      <c r="N781" s="183" t="s">
        <v>41</v>
      </c>
      <c r="O781" s="74"/>
      <c r="P781" s="184">
        <f>O781*H781</f>
        <v>0</v>
      </c>
      <c r="Q781" s="184">
        <v>0</v>
      </c>
      <c r="R781" s="184">
        <f>Q781*H781</f>
        <v>0</v>
      </c>
      <c r="S781" s="184">
        <v>0</v>
      </c>
      <c r="T781" s="185">
        <f>S781*H781</f>
        <v>0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186" t="s">
        <v>94</v>
      </c>
      <c r="AT781" s="186" t="s">
        <v>154</v>
      </c>
      <c r="AU781" s="186" t="s">
        <v>85</v>
      </c>
      <c r="AY781" s="16" t="s">
        <v>153</v>
      </c>
      <c r="BE781" s="187">
        <f>IF(N781="základní",J781,0)</f>
        <v>0</v>
      </c>
      <c r="BF781" s="187">
        <f>IF(N781="snížená",J781,0)</f>
        <v>0</v>
      </c>
      <c r="BG781" s="187">
        <f>IF(N781="zákl. přenesená",J781,0)</f>
        <v>0</v>
      </c>
      <c r="BH781" s="187">
        <f>IF(N781="sníž. přenesená",J781,0)</f>
        <v>0</v>
      </c>
      <c r="BI781" s="187">
        <f>IF(N781="nulová",J781,0)</f>
        <v>0</v>
      </c>
      <c r="BJ781" s="16" t="s">
        <v>83</v>
      </c>
      <c r="BK781" s="187">
        <f>ROUND(I781*H781,2)</f>
        <v>0</v>
      </c>
      <c r="BL781" s="16" t="s">
        <v>94</v>
      </c>
      <c r="BM781" s="186" t="s">
        <v>1351</v>
      </c>
    </row>
    <row r="782" s="12" customFormat="1" ht="22.8" customHeight="1">
      <c r="A782" s="12"/>
      <c r="B782" s="163"/>
      <c r="C782" s="12"/>
      <c r="D782" s="164" t="s">
        <v>75</v>
      </c>
      <c r="E782" s="188" t="s">
        <v>1352</v>
      </c>
      <c r="F782" s="188" t="s">
        <v>1353</v>
      </c>
      <c r="G782" s="12"/>
      <c r="H782" s="12"/>
      <c r="I782" s="166"/>
      <c r="J782" s="189">
        <f>BK782</f>
        <v>0</v>
      </c>
      <c r="K782" s="12"/>
      <c r="L782" s="163"/>
      <c r="M782" s="168"/>
      <c r="N782" s="169"/>
      <c r="O782" s="169"/>
      <c r="P782" s="170">
        <f>SUM(P783:P812)</f>
        <v>0</v>
      </c>
      <c r="Q782" s="169"/>
      <c r="R782" s="170">
        <f>SUM(R783:R812)</f>
        <v>0.28177352</v>
      </c>
      <c r="S782" s="169"/>
      <c r="T782" s="171">
        <f>SUM(T783:T812)</f>
        <v>0</v>
      </c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R782" s="164" t="s">
        <v>85</v>
      </c>
      <c r="AT782" s="172" t="s">
        <v>75</v>
      </c>
      <c r="AU782" s="172" t="s">
        <v>83</v>
      </c>
      <c r="AY782" s="164" t="s">
        <v>153</v>
      </c>
      <c r="BK782" s="173">
        <f>SUM(BK783:BK812)</f>
        <v>0</v>
      </c>
    </row>
    <row r="783" s="2" customFormat="1" ht="24.15" customHeight="1">
      <c r="A783" s="35"/>
      <c r="B783" s="174"/>
      <c r="C783" s="175" t="s">
        <v>1354</v>
      </c>
      <c r="D783" s="175" t="s">
        <v>154</v>
      </c>
      <c r="E783" s="176" t="s">
        <v>1355</v>
      </c>
      <c r="F783" s="177" t="s">
        <v>1356</v>
      </c>
      <c r="G783" s="178" t="s">
        <v>208</v>
      </c>
      <c r="H783" s="179">
        <v>575.048</v>
      </c>
      <c r="I783" s="180"/>
      <c r="J783" s="181">
        <f>ROUND(I783*H783,2)</f>
        <v>0</v>
      </c>
      <c r="K783" s="177" t="s">
        <v>173</v>
      </c>
      <c r="L783" s="36"/>
      <c r="M783" s="182" t="s">
        <v>1</v>
      </c>
      <c r="N783" s="183" t="s">
        <v>41</v>
      </c>
      <c r="O783" s="74"/>
      <c r="P783" s="184">
        <f>O783*H783</f>
        <v>0</v>
      </c>
      <c r="Q783" s="184">
        <v>0.00020000000000000001</v>
      </c>
      <c r="R783" s="184">
        <f>Q783*H783</f>
        <v>0.1150096</v>
      </c>
      <c r="S783" s="184">
        <v>0</v>
      </c>
      <c r="T783" s="185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186" t="s">
        <v>94</v>
      </c>
      <c r="AT783" s="186" t="s">
        <v>154</v>
      </c>
      <c r="AU783" s="186" t="s">
        <v>85</v>
      </c>
      <c r="AY783" s="16" t="s">
        <v>153</v>
      </c>
      <c r="BE783" s="187">
        <f>IF(N783="základní",J783,0)</f>
        <v>0</v>
      </c>
      <c r="BF783" s="187">
        <f>IF(N783="snížená",J783,0)</f>
        <v>0</v>
      </c>
      <c r="BG783" s="187">
        <f>IF(N783="zákl. přenesená",J783,0)</f>
        <v>0</v>
      </c>
      <c r="BH783" s="187">
        <f>IF(N783="sníž. přenesená",J783,0)</f>
        <v>0</v>
      </c>
      <c r="BI783" s="187">
        <f>IF(N783="nulová",J783,0)</f>
        <v>0</v>
      </c>
      <c r="BJ783" s="16" t="s">
        <v>83</v>
      </c>
      <c r="BK783" s="187">
        <f>ROUND(I783*H783,2)</f>
        <v>0</v>
      </c>
      <c r="BL783" s="16" t="s">
        <v>94</v>
      </c>
      <c r="BM783" s="186" t="s">
        <v>1357</v>
      </c>
    </row>
    <row r="784" s="13" customFormat="1">
      <c r="A784" s="13"/>
      <c r="B784" s="195"/>
      <c r="C784" s="13"/>
      <c r="D784" s="196" t="s">
        <v>201</v>
      </c>
      <c r="E784" s="197" t="s">
        <v>1</v>
      </c>
      <c r="F784" s="198" t="s">
        <v>1358</v>
      </c>
      <c r="G784" s="13"/>
      <c r="H784" s="199">
        <v>153</v>
      </c>
      <c r="I784" s="200"/>
      <c r="J784" s="13"/>
      <c r="K784" s="13"/>
      <c r="L784" s="195"/>
      <c r="M784" s="201"/>
      <c r="N784" s="202"/>
      <c r="O784" s="202"/>
      <c r="P784" s="202"/>
      <c r="Q784" s="202"/>
      <c r="R784" s="202"/>
      <c r="S784" s="202"/>
      <c r="T784" s="20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197" t="s">
        <v>201</v>
      </c>
      <c r="AU784" s="197" t="s">
        <v>85</v>
      </c>
      <c r="AV784" s="13" t="s">
        <v>85</v>
      </c>
      <c r="AW784" s="13" t="s">
        <v>32</v>
      </c>
      <c r="AX784" s="13" t="s">
        <v>76</v>
      </c>
      <c r="AY784" s="197" t="s">
        <v>153</v>
      </c>
    </row>
    <row r="785" s="13" customFormat="1">
      <c r="A785" s="13"/>
      <c r="B785" s="195"/>
      <c r="C785" s="13"/>
      <c r="D785" s="196" t="s">
        <v>201</v>
      </c>
      <c r="E785" s="197" t="s">
        <v>1</v>
      </c>
      <c r="F785" s="198" t="s">
        <v>618</v>
      </c>
      <c r="G785" s="13"/>
      <c r="H785" s="199">
        <v>77.111999999999995</v>
      </c>
      <c r="I785" s="200"/>
      <c r="J785" s="13"/>
      <c r="K785" s="13"/>
      <c r="L785" s="195"/>
      <c r="M785" s="201"/>
      <c r="N785" s="202"/>
      <c r="O785" s="202"/>
      <c r="P785" s="202"/>
      <c r="Q785" s="202"/>
      <c r="R785" s="202"/>
      <c r="S785" s="202"/>
      <c r="T785" s="20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197" t="s">
        <v>201</v>
      </c>
      <c r="AU785" s="197" t="s">
        <v>85</v>
      </c>
      <c r="AV785" s="13" t="s">
        <v>85</v>
      </c>
      <c r="AW785" s="13" t="s">
        <v>32</v>
      </c>
      <c r="AX785" s="13" t="s">
        <v>76</v>
      </c>
      <c r="AY785" s="197" t="s">
        <v>153</v>
      </c>
    </row>
    <row r="786" s="13" customFormat="1">
      <c r="A786" s="13"/>
      <c r="B786" s="195"/>
      <c r="C786" s="13"/>
      <c r="D786" s="196" t="s">
        <v>201</v>
      </c>
      <c r="E786" s="197" t="s">
        <v>1</v>
      </c>
      <c r="F786" s="198" t="s">
        <v>621</v>
      </c>
      <c r="G786" s="13"/>
      <c r="H786" s="199">
        <v>-13.25</v>
      </c>
      <c r="I786" s="200"/>
      <c r="J786" s="13"/>
      <c r="K786" s="13"/>
      <c r="L786" s="195"/>
      <c r="M786" s="201"/>
      <c r="N786" s="202"/>
      <c r="O786" s="202"/>
      <c r="P786" s="202"/>
      <c r="Q786" s="202"/>
      <c r="R786" s="202"/>
      <c r="S786" s="202"/>
      <c r="T786" s="20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197" t="s">
        <v>201</v>
      </c>
      <c r="AU786" s="197" t="s">
        <v>85</v>
      </c>
      <c r="AV786" s="13" t="s">
        <v>85</v>
      </c>
      <c r="AW786" s="13" t="s">
        <v>32</v>
      </c>
      <c r="AX786" s="13" t="s">
        <v>76</v>
      </c>
      <c r="AY786" s="197" t="s">
        <v>153</v>
      </c>
    </row>
    <row r="787" s="13" customFormat="1">
      <c r="A787" s="13"/>
      <c r="B787" s="195"/>
      <c r="C787" s="13"/>
      <c r="D787" s="196" t="s">
        <v>201</v>
      </c>
      <c r="E787" s="197" t="s">
        <v>1</v>
      </c>
      <c r="F787" s="198" t="s">
        <v>1359</v>
      </c>
      <c r="G787" s="13"/>
      <c r="H787" s="199">
        <v>4.242</v>
      </c>
      <c r="I787" s="200"/>
      <c r="J787" s="13"/>
      <c r="K787" s="13"/>
      <c r="L787" s="195"/>
      <c r="M787" s="201"/>
      <c r="N787" s="202"/>
      <c r="O787" s="202"/>
      <c r="P787" s="202"/>
      <c r="Q787" s="202"/>
      <c r="R787" s="202"/>
      <c r="S787" s="202"/>
      <c r="T787" s="20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197" t="s">
        <v>201</v>
      </c>
      <c r="AU787" s="197" t="s">
        <v>85</v>
      </c>
      <c r="AV787" s="13" t="s">
        <v>85</v>
      </c>
      <c r="AW787" s="13" t="s">
        <v>32</v>
      </c>
      <c r="AX787" s="13" t="s">
        <v>76</v>
      </c>
      <c r="AY787" s="197" t="s">
        <v>153</v>
      </c>
    </row>
    <row r="788" s="13" customFormat="1">
      <c r="A788" s="13"/>
      <c r="B788" s="195"/>
      <c r="C788" s="13"/>
      <c r="D788" s="196" t="s">
        <v>201</v>
      </c>
      <c r="E788" s="197" t="s">
        <v>1</v>
      </c>
      <c r="F788" s="198" t="s">
        <v>1360</v>
      </c>
      <c r="G788" s="13"/>
      <c r="H788" s="199">
        <v>6.0620000000000003</v>
      </c>
      <c r="I788" s="200"/>
      <c r="J788" s="13"/>
      <c r="K788" s="13"/>
      <c r="L788" s="195"/>
      <c r="M788" s="201"/>
      <c r="N788" s="202"/>
      <c r="O788" s="202"/>
      <c r="P788" s="202"/>
      <c r="Q788" s="202"/>
      <c r="R788" s="202"/>
      <c r="S788" s="202"/>
      <c r="T788" s="20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197" t="s">
        <v>201</v>
      </c>
      <c r="AU788" s="197" t="s">
        <v>85</v>
      </c>
      <c r="AV788" s="13" t="s">
        <v>85</v>
      </c>
      <c r="AW788" s="13" t="s">
        <v>32</v>
      </c>
      <c r="AX788" s="13" t="s">
        <v>76</v>
      </c>
      <c r="AY788" s="197" t="s">
        <v>153</v>
      </c>
    </row>
    <row r="789" s="13" customFormat="1">
      <c r="A789" s="13"/>
      <c r="B789" s="195"/>
      <c r="C789" s="13"/>
      <c r="D789" s="196" t="s">
        <v>201</v>
      </c>
      <c r="E789" s="197" t="s">
        <v>1</v>
      </c>
      <c r="F789" s="198" t="s">
        <v>1361</v>
      </c>
      <c r="G789" s="13"/>
      <c r="H789" s="199">
        <v>3.6819999999999999</v>
      </c>
      <c r="I789" s="200"/>
      <c r="J789" s="13"/>
      <c r="K789" s="13"/>
      <c r="L789" s="195"/>
      <c r="M789" s="201"/>
      <c r="N789" s="202"/>
      <c r="O789" s="202"/>
      <c r="P789" s="202"/>
      <c r="Q789" s="202"/>
      <c r="R789" s="202"/>
      <c r="S789" s="202"/>
      <c r="T789" s="20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197" t="s">
        <v>201</v>
      </c>
      <c r="AU789" s="197" t="s">
        <v>85</v>
      </c>
      <c r="AV789" s="13" t="s">
        <v>85</v>
      </c>
      <c r="AW789" s="13" t="s">
        <v>32</v>
      </c>
      <c r="AX789" s="13" t="s">
        <v>76</v>
      </c>
      <c r="AY789" s="197" t="s">
        <v>153</v>
      </c>
    </row>
    <row r="790" s="13" customFormat="1">
      <c r="A790" s="13"/>
      <c r="B790" s="195"/>
      <c r="C790" s="13"/>
      <c r="D790" s="196" t="s">
        <v>201</v>
      </c>
      <c r="E790" s="197" t="s">
        <v>1</v>
      </c>
      <c r="F790" s="198" t="s">
        <v>1362</v>
      </c>
      <c r="G790" s="13"/>
      <c r="H790" s="199">
        <v>5.5999999999999996</v>
      </c>
      <c r="I790" s="200"/>
      <c r="J790" s="13"/>
      <c r="K790" s="13"/>
      <c r="L790" s="195"/>
      <c r="M790" s="201"/>
      <c r="N790" s="202"/>
      <c r="O790" s="202"/>
      <c r="P790" s="202"/>
      <c r="Q790" s="202"/>
      <c r="R790" s="202"/>
      <c r="S790" s="202"/>
      <c r="T790" s="20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197" t="s">
        <v>201</v>
      </c>
      <c r="AU790" s="197" t="s">
        <v>85</v>
      </c>
      <c r="AV790" s="13" t="s">
        <v>85</v>
      </c>
      <c r="AW790" s="13" t="s">
        <v>32</v>
      </c>
      <c r="AX790" s="13" t="s">
        <v>76</v>
      </c>
      <c r="AY790" s="197" t="s">
        <v>153</v>
      </c>
    </row>
    <row r="791" s="13" customFormat="1">
      <c r="A791" s="13"/>
      <c r="B791" s="195"/>
      <c r="C791" s="13"/>
      <c r="D791" s="196" t="s">
        <v>201</v>
      </c>
      <c r="E791" s="197" t="s">
        <v>1</v>
      </c>
      <c r="F791" s="198" t="s">
        <v>1363</v>
      </c>
      <c r="G791" s="13"/>
      <c r="H791" s="199">
        <v>5.1799999999999997</v>
      </c>
      <c r="I791" s="200"/>
      <c r="J791" s="13"/>
      <c r="K791" s="13"/>
      <c r="L791" s="195"/>
      <c r="M791" s="201"/>
      <c r="N791" s="202"/>
      <c r="O791" s="202"/>
      <c r="P791" s="202"/>
      <c r="Q791" s="202"/>
      <c r="R791" s="202"/>
      <c r="S791" s="202"/>
      <c r="T791" s="20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197" t="s">
        <v>201</v>
      </c>
      <c r="AU791" s="197" t="s">
        <v>85</v>
      </c>
      <c r="AV791" s="13" t="s">
        <v>85</v>
      </c>
      <c r="AW791" s="13" t="s">
        <v>32</v>
      </c>
      <c r="AX791" s="13" t="s">
        <v>76</v>
      </c>
      <c r="AY791" s="197" t="s">
        <v>153</v>
      </c>
    </row>
    <row r="792" s="13" customFormat="1">
      <c r="A792" s="13"/>
      <c r="B792" s="195"/>
      <c r="C792" s="13"/>
      <c r="D792" s="196" t="s">
        <v>201</v>
      </c>
      <c r="E792" s="197" t="s">
        <v>1</v>
      </c>
      <c r="F792" s="198" t="s">
        <v>1364</v>
      </c>
      <c r="G792" s="13"/>
      <c r="H792" s="199">
        <v>4.9699999999999998</v>
      </c>
      <c r="I792" s="200"/>
      <c r="J792" s="13"/>
      <c r="K792" s="13"/>
      <c r="L792" s="195"/>
      <c r="M792" s="201"/>
      <c r="N792" s="202"/>
      <c r="O792" s="202"/>
      <c r="P792" s="202"/>
      <c r="Q792" s="202"/>
      <c r="R792" s="202"/>
      <c r="S792" s="202"/>
      <c r="T792" s="20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197" t="s">
        <v>201</v>
      </c>
      <c r="AU792" s="197" t="s">
        <v>85</v>
      </c>
      <c r="AV792" s="13" t="s">
        <v>85</v>
      </c>
      <c r="AW792" s="13" t="s">
        <v>32</v>
      </c>
      <c r="AX792" s="13" t="s">
        <v>76</v>
      </c>
      <c r="AY792" s="197" t="s">
        <v>153</v>
      </c>
    </row>
    <row r="793" s="13" customFormat="1">
      <c r="A793" s="13"/>
      <c r="B793" s="195"/>
      <c r="C793" s="13"/>
      <c r="D793" s="196" t="s">
        <v>201</v>
      </c>
      <c r="E793" s="197" t="s">
        <v>1</v>
      </c>
      <c r="F793" s="198" t="s">
        <v>1365</v>
      </c>
      <c r="G793" s="13"/>
      <c r="H793" s="199">
        <v>3.3599999999999999</v>
      </c>
      <c r="I793" s="200"/>
      <c r="J793" s="13"/>
      <c r="K793" s="13"/>
      <c r="L793" s="195"/>
      <c r="M793" s="201"/>
      <c r="N793" s="202"/>
      <c r="O793" s="202"/>
      <c r="P793" s="202"/>
      <c r="Q793" s="202"/>
      <c r="R793" s="202"/>
      <c r="S793" s="202"/>
      <c r="T793" s="20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197" t="s">
        <v>201</v>
      </c>
      <c r="AU793" s="197" t="s">
        <v>85</v>
      </c>
      <c r="AV793" s="13" t="s">
        <v>85</v>
      </c>
      <c r="AW793" s="13" t="s">
        <v>32</v>
      </c>
      <c r="AX793" s="13" t="s">
        <v>76</v>
      </c>
      <c r="AY793" s="197" t="s">
        <v>153</v>
      </c>
    </row>
    <row r="794" s="13" customFormat="1">
      <c r="A794" s="13"/>
      <c r="B794" s="195"/>
      <c r="C794" s="13"/>
      <c r="D794" s="196" t="s">
        <v>201</v>
      </c>
      <c r="E794" s="197" t="s">
        <v>1</v>
      </c>
      <c r="F794" s="198" t="s">
        <v>1366</v>
      </c>
      <c r="G794" s="13"/>
      <c r="H794" s="199">
        <v>3.3599999999999999</v>
      </c>
      <c r="I794" s="200"/>
      <c r="J794" s="13"/>
      <c r="K794" s="13"/>
      <c r="L794" s="195"/>
      <c r="M794" s="201"/>
      <c r="N794" s="202"/>
      <c r="O794" s="202"/>
      <c r="P794" s="202"/>
      <c r="Q794" s="202"/>
      <c r="R794" s="202"/>
      <c r="S794" s="202"/>
      <c r="T794" s="20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197" t="s">
        <v>201</v>
      </c>
      <c r="AU794" s="197" t="s">
        <v>85</v>
      </c>
      <c r="AV794" s="13" t="s">
        <v>85</v>
      </c>
      <c r="AW794" s="13" t="s">
        <v>32</v>
      </c>
      <c r="AX794" s="13" t="s">
        <v>76</v>
      </c>
      <c r="AY794" s="197" t="s">
        <v>153</v>
      </c>
    </row>
    <row r="795" s="13" customFormat="1">
      <c r="A795" s="13"/>
      <c r="B795" s="195"/>
      <c r="C795" s="13"/>
      <c r="D795" s="196" t="s">
        <v>201</v>
      </c>
      <c r="E795" s="197" t="s">
        <v>1</v>
      </c>
      <c r="F795" s="198" t="s">
        <v>1367</v>
      </c>
      <c r="G795" s="13"/>
      <c r="H795" s="199">
        <v>6.4400000000000004</v>
      </c>
      <c r="I795" s="200"/>
      <c r="J795" s="13"/>
      <c r="K795" s="13"/>
      <c r="L795" s="195"/>
      <c r="M795" s="201"/>
      <c r="N795" s="202"/>
      <c r="O795" s="202"/>
      <c r="P795" s="202"/>
      <c r="Q795" s="202"/>
      <c r="R795" s="202"/>
      <c r="S795" s="202"/>
      <c r="T795" s="20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197" t="s">
        <v>201</v>
      </c>
      <c r="AU795" s="197" t="s">
        <v>85</v>
      </c>
      <c r="AV795" s="13" t="s">
        <v>85</v>
      </c>
      <c r="AW795" s="13" t="s">
        <v>32</v>
      </c>
      <c r="AX795" s="13" t="s">
        <v>76</v>
      </c>
      <c r="AY795" s="197" t="s">
        <v>153</v>
      </c>
    </row>
    <row r="796" s="13" customFormat="1">
      <c r="A796" s="13"/>
      <c r="B796" s="195"/>
      <c r="C796" s="13"/>
      <c r="D796" s="196" t="s">
        <v>201</v>
      </c>
      <c r="E796" s="197" t="s">
        <v>1</v>
      </c>
      <c r="F796" s="198" t="s">
        <v>633</v>
      </c>
      <c r="G796" s="13"/>
      <c r="H796" s="199">
        <v>82.484999999999999</v>
      </c>
      <c r="I796" s="200"/>
      <c r="J796" s="13"/>
      <c r="K796" s="13"/>
      <c r="L796" s="195"/>
      <c r="M796" s="201"/>
      <c r="N796" s="202"/>
      <c r="O796" s="202"/>
      <c r="P796" s="202"/>
      <c r="Q796" s="202"/>
      <c r="R796" s="202"/>
      <c r="S796" s="202"/>
      <c r="T796" s="20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197" t="s">
        <v>201</v>
      </c>
      <c r="AU796" s="197" t="s">
        <v>85</v>
      </c>
      <c r="AV796" s="13" t="s">
        <v>85</v>
      </c>
      <c r="AW796" s="13" t="s">
        <v>32</v>
      </c>
      <c r="AX796" s="13" t="s">
        <v>76</v>
      </c>
      <c r="AY796" s="197" t="s">
        <v>153</v>
      </c>
    </row>
    <row r="797" s="13" customFormat="1">
      <c r="A797" s="13"/>
      <c r="B797" s="195"/>
      <c r="C797" s="13"/>
      <c r="D797" s="196" t="s">
        <v>201</v>
      </c>
      <c r="E797" s="197" t="s">
        <v>1</v>
      </c>
      <c r="F797" s="198" t="s">
        <v>635</v>
      </c>
      <c r="G797" s="13"/>
      <c r="H797" s="199">
        <v>28.844999999999999</v>
      </c>
      <c r="I797" s="200"/>
      <c r="J797" s="13"/>
      <c r="K797" s="13"/>
      <c r="L797" s="195"/>
      <c r="M797" s="201"/>
      <c r="N797" s="202"/>
      <c r="O797" s="202"/>
      <c r="P797" s="202"/>
      <c r="Q797" s="202"/>
      <c r="R797" s="202"/>
      <c r="S797" s="202"/>
      <c r="T797" s="20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197" t="s">
        <v>201</v>
      </c>
      <c r="AU797" s="197" t="s">
        <v>85</v>
      </c>
      <c r="AV797" s="13" t="s">
        <v>85</v>
      </c>
      <c r="AW797" s="13" t="s">
        <v>32</v>
      </c>
      <c r="AX797" s="13" t="s">
        <v>76</v>
      </c>
      <c r="AY797" s="197" t="s">
        <v>153</v>
      </c>
    </row>
    <row r="798" s="13" customFormat="1">
      <c r="A798" s="13"/>
      <c r="B798" s="195"/>
      <c r="C798" s="13"/>
      <c r="D798" s="196" t="s">
        <v>201</v>
      </c>
      <c r="E798" s="197" t="s">
        <v>1</v>
      </c>
      <c r="F798" s="198" t="s">
        <v>636</v>
      </c>
      <c r="G798" s="13"/>
      <c r="H798" s="199">
        <v>28.035</v>
      </c>
      <c r="I798" s="200"/>
      <c r="J798" s="13"/>
      <c r="K798" s="13"/>
      <c r="L798" s="195"/>
      <c r="M798" s="201"/>
      <c r="N798" s="202"/>
      <c r="O798" s="202"/>
      <c r="P798" s="202"/>
      <c r="Q798" s="202"/>
      <c r="R798" s="202"/>
      <c r="S798" s="202"/>
      <c r="T798" s="20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197" t="s">
        <v>201</v>
      </c>
      <c r="AU798" s="197" t="s">
        <v>85</v>
      </c>
      <c r="AV798" s="13" t="s">
        <v>85</v>
      </c>
      <c r="AW798" s="13" t="s">
        <v>32</v>
      </c>
      <c r="AX798" s="13" t="s">
        <v>76</v>
      </c>
      <c r="AY798" s="197" t="s">
        <v>153</v>
      </c>
    </row>
    <row r="799" s="13" customFormat="1">
      <c r="A799" s="13"/>
      <c r="B799" s="195"/>
      <c r="C799" s="13"/>
      <c r="D799" s="196" t="s">
        <v>201</v>
      </c>
      <c r="E799" s="197" t="s">
        <v>1</v>
      </c>
      <c r="F799" s="198" t="s">
        <v>1368</v>
      </c>
      <c r="G799" s="13"/>
      <c r="H799" s="199">
        <v>1.815</v>
      </c>
      <c r="I799" s="200"/>
      <c r="J799" s="13"/>
      <c r="K799" s="13"/>
      <c r="L799" s="195"/>
      <c r="M799" s="201"/>
      <c r="N799" s="202"/>
      <c r="O799" s="202"/>
      <c r="P799" s="202"/>
      <c r="Q799" s="202"/>
      <c r="R799" s="202"/>
      <c r="S799" s="202"/>
      <c r="T799" s="20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197" t="s">
        <v>201</v>
      </c>
      <c r="AU799" s="197" t="s">
        <v>85</v>
      </c>
      <c r="AV799" s="13" t="s">
        <v>85</v>
      </c>
      <c r="AW799" s="13" t="s">
        <v>32</v>
      </c>
      <c r="AX799" s="13" t="s">
        <v>76</v>
      </c>
      <c r="AY799" s="197" t="s">
        <v>153</v>
      </c>
    </row>
    <row r="800" s="13" customFormat="1">
      <c r="A800" s="13"/>
      <c r="B800" s="195"/>
      <c r="C800" s="13"/>
      <c r="D800" s="196" t="s">
        <v>201</v>
      </c>
      <c r="E800" s="197" t="s">
        <v>1</v>
      </c>
      <c r="F800" s="198" t="s">
        <v>638</v>
      </c>
      <c r="G800" s="13"/>
      <c r="H800" s="199">
        <v>36.585000000000001</v>
      </c>
      <c r="I800" s="200"/>
      <c r="J800" s="13"/>
      <c r="K800" s="13"/>
      <c r="L800" s="195"/>
      <c r="M800" s="201"/>
      <c r="N800" s="202"/>
      <c r="O800" s="202"/>
      <c r="P800" s="202"/>
      <c r="Q800" s="202"/>
      <c r="R800" s="202"/>
      <c r="S800" s="202"/>
      <c r="T800" s="20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197" t="s">
        <v>201</v>
      </c>
      <c r="AU800" s="197" t="s">
        <v>85</v>
      </c>
      <c r="AV800" s="13" t="s">
        <v>85</v>
      </c>
      <c r="AW800" s="13" t="s">
        <v>32</v>
      </c>
      <c r="AX800" s="13" t="s">
        <v>76</v>
      </c>
      <c r="AY800" s="197" t="s">
        <v>153</v>
      </c>
    </row>
    <row r="801" s="13" customFormat="1">
      <c r="A801" s="13"/>
      <c r="B801" s="195"/>
      <c r="C801" s="13"/>
      <c r="D801" s="196" t="s">
        <v>201</v>
      </c>
      <c r="E801" s="197" t="s">
        <v>1</v>
      </c>
      <c r="F801" s="198" t="s">
        <v>1369</v>
      </c>
      <c r="G801" s="13"/>
      <c r="H801" s="199">
        <v>3.8500000000000001</v>
      </c>
      <c r="I801" s="200"/>
      <c r="J801" s="13"/>
      <c r="K801" s="13"/>
      <c r="L801" s="195"/>
      <c r="M801" s="201"/>
      <c r="N801" s="202"/>
      <c r="O801" s="202"/>
      <c r="P801" s="202"/>
      <c r="Q801" s="202"/>
      <c r="R801" s="202"/>
      <c r="S801" s="202"/>
      <c r="T801" s="20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197" t="s">
        <v>201</v>
      </c>
      <c r="AU801" s="197" t="s">
        <v>85</v>
      </c>
      <c r="AV801" s="13" t="s">
        <v>85</v>
      </c>
      <c r="AW801" s="13" t="s">
        <v>32</v>
      </c>
      <c r="AX801" s="13" t="s">
        <v>76</v>
      </c>
      <c r="AY801" s="197" t="s">
        <v>153</v>
      </c>
    </row>
    <row r="802" s="13" customFormat="1">
      <c r="A802" s="13"/>
      <c r="B802" s="195"/>
      <c r="C802" s="13"/>
      <c r="D802" s="196" t="s">
        <v>201</v>
      </c>
      <c r="E802" s="197" t="s">
        <v>1</v>
      </c>
      <c r="F802" s="198" t="s">
        <v>1370</v>
      </c>
      <c r="G802" s="13"/>
      <c r="H802" s="199">
        <v>1.2</v>
      </c>
      <c r="I802" s="200"/>
      <c r="J802" s="13"/>
      <c r="K802" s="13"/>
      <c r="L802" s="195"/>
      <c r="M802" s="201"/>
      <c r="N802" s="202"/>
      <c r="O802" s="202"/>
      <c r="P802" s="202"/>
      <c r="Q802" s="202"/>
      <c r="R802" s="202"/>
      <c r="S802" s="202"/>
      <c r="T802" s="20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197" t="s">
        <v>201</v>
      </c>
      <c r="AU802" s="197" t="s">
        <v>85</v>
      </c>
      <c r="AV802" s="13" t="s">
        <v>85</v>
      </c>
      <c r="AW802" s="13" t="s">
        <v>32</v>
      </c>
      <c r="AX802" s="13" t="s">
        <v>76</v>
      </c>
      <c r="AY802" s="197" t="s">
        <v>153</v>
      </c>
    </row>
    <row r="803" s="13" customFormat="1">
      <c r="A803" s="13"/>
      <c r="B803" s="195"/>
      <c r="C803" s="13"/>
      <c r="D803" s="196" t="s">
        <v>201</v>
      </c>
      <c r="E803" s="197" t="s">
        <v>1</v>
      </c>
      <c r="F803" s="198" t="s">
        <v>1371</v>
      </c>
      <c r="G803" s="13"/>
      <c r="H803" s="199">
        <v>1.2150000000000001</v>
      </c>
      <c r="I803" s="200"/>
      <c r="J803" s="13"/>
      <c r="K803" s="13"/>
      <c r="L803" s="195"/>
      <c r="M803" s="201"/>
      <c r="N803" s="202"/>
      <c r="O803" s="202"/>
      <c r="P803" s="202"/>
      <c r="Q803" s="202"/>
      <c r="R803" s="202"/>
      <c r="S803" s="202"/>
      <c r="T803" s="20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197" t="s">
        <v>201</v>
      </c>
      <c r="AU803" s="197" t="s">
        <v>85</v>
      </c>
      <c r="AV803" s="13" t="s">
        <v>85</v>
      </c>
      <c r="AW803" s="13" t="s">
        <v>32</v>
      </c>
      <c r="AX803" s="13" t="s">
        <v>76</v>
      </c>
      <c r="AY803" s="197" t="s">
        <v>153</v>
      </c>
    </row>
    <row r="804" s="13" customFormat="1">
      <c r="A804" s="13"/>
      <c r="B804" s="195"/>
      <c r="C804" s="13"/>
      <c r="D804" s="196" t="s">
        <v>201</v>
      </c>
      <c r="E804" s="197" t="s">
        <v>1</v>
      </c>
      <c r="F804" s="198" t="s">
        <v>643</v>
      </c>
      <c r="G804" s="13"/>
      <c r="H804" s="199">
        <v>36.585000000000001</v>
      </c>
      <c r="I804" s="200"/>
      <c r="J804" s="13"/>
      <c r="K804" s="13"/>
      <c r="L804" s="195"/>
      <c r="M804" s="201"/>
      <c r="N804" s="202"/>
      <c r="O804" s="202"/>
      <c r="P804" s="202"/>
      <c r="Q804" s="202"/>
      <c r="R804" s="202"/>
      <c r="S804" s="202"/>
      <c r="T804" s="20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197" t="s">
        <v>201</v>
      </c>
      <c r="AU804" s="197" t="s">
        <v>85</v>
      </c>
      <c r="AV804" s="13" t="s">
        <v>85</v>
      </c>
      <c r="AW804" s="13" t="s">
        <v>32</v>
      </c>
      <c r="AX804" s="13" t="s">
        <v>76</v>
      </c>
      <c r="AY804" s="197" t="s">
        <v>153</v>
      </c>
    </row>
    <row r="805" s="13" customFormat="1">
      <c r="A805" s="13"/>
      <c r="B805" s="195"/>
      <c r="C805" s="13"/>
      <c r="D805" s="196" t="s">
        <v>201</v>
      </c>
      <c r="E805" s="197" t="s">
        <v>1</v>
      </c>
      <c r="F805" s="198" t="s">
        <v>1372</v>
      </c>
      <c r="G805" s="13"/>
      <c r="H805" s="199">
        <v>3.8100000000000001</v>
      </c>
      <c r="I805" s="200"/>
      <c r="J805" s="13"/>
      <c r="K805" s="13"/>
      <c r="L805" s="195"/>
      <c r="M805" s="201"/>
      <c r="N805" s="202"/>
      <c r="O805" s="202"/>
      <c r="P805" s="202"/>
      <c r="Q805" s="202"/>
      <c r="R805" s="202"/>
      <c r="S805" s="202"/>
      <c r="T805" s="20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197" t="s">
        <v>201</v>
      </c>
      <c r="AU805" s="197" t="s">
        <v>85</v>
      </c>
      <c r="AV805" s="13" t="s">
        <v>85</v>
      </c>
      <c r="AW805" s="13" t="s">
        <v>32</v>
      </c>
      <c r="AX805" s="13" t="s">
        <v>76</v>
      </c>
      <c r="AY805" s="197" t="s">
        <v>153</v>
      </c>
    </row>
    <row r="806" s="13" customFormat="1">
      <c r="A806" s="13"/>
      <c r="B806" s="195"/>
      <c r="C806" s="13"/>
      <c r="D806" s="196" t="s">
        <v>201</v>
      </c>
      <c r="E806" s="197" t="s">
        <v>1</v>
      </c>
      <c r="F806" s="198" t="s">
        <v>1373</v>
      </c>
      <c r="G806" s="13"/>
      <c r="H806" s="199">
        <v>1.2</v>
      </c>
      <c r="I806" s="200"/>
      <c r="J806" s="13"/>
      <c r="K806" s="13"/>
      <c r="L806" s="195"/>
      <c r="M806" s="201"/>
      <c r="N806" s="202"/>
      <c r="O806" s="202"/>
      <c r="P806" s="202"/>
      <c r="Q806" s="202"/>
      <c r="R806" s="202"/>
      <c r="S806" s="202"/>
      <c r="T806" s="20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197" t="s">
        <v>201</v>
      </c>
      <c r="AU806" s="197" t="s">
        <v>85</v>
      </c>
      <c r="AV806" s="13" t="s">
        <v>85</v>
      </c>
      <c r="AW806" s="13" t="s">
        <v>32</v>
      </c>
      <c r="AX806" s="13" t="s">
        <v>76</v>
      </c>
      <c r="AY806" s="197" t="s">
        <v>153</v>
      </c>
    </row>
    <row r="807" s="13" customFormat="1">
      <c r="A807" s="13"/>
      <c r="B807" s="195"/>
      <c r="C807" s="13"/>
      <c r="D807" s="196" t="s">
        <v>201</v>
      </c>
      <c r="E807" s="197" t="s">
        <v>1</v>
      </c>
      <c r="F807" s="198" t="s">
        <v>1374</v>
      </c>
      <c r="G807" s="13"/>
      <c r="H807" s="199">
        <v>1.2150000000000001</v>
      </c>
      <c r="I807" s="200"/>
      <c r="J807" s="13"/>
      <c r="K807" s="13"/>
      <c r="L807" s="195"/>
      <c r="M807" s="201"/>
      <c r="N807" s="202"/>
      <c r="O807" s="202"/>
      <c r="P807" s="202"/>
      <c r="Q807" s="202"/>
      <c r="R807" s="202"/>
      <c r="S807" s="202"/>
      <c r="T807" s="20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197" t="s">
        <v>201</v>
      </c>
      <c r="AU807" s="197" t="s">
        <v>85</v>
      </c>
      <c r="AV807" s="13" t="s">
        <v>85</v>
      </c>
      <c r="AW807" s="13" t="s">
        <v>32</v>
      </c>
      <c r="AX807" s="13" t="s">
        <v>76</v>
      </c>
      <c r="AY807" s="197" t="s">
        <v>153</v>
      </c>
    </row>
    <row r="808" s="13" customFormat="1">
      <c r="A808" s="13"/>
      <c r="B808" s="195"/>
      <c r="C808" s="13"/>
      <c r="D808" s="196" t="s">
        <v>201</v>
      </c>
      <c r="E808" s="197" t="s">
        <v>1</v>
      </c>
      <c r="F808" s="198" t="s">
        <v>647</v>
      </c>
      <c r="G808" s="13"/>
      <c r="H808" s="199">
        <v>22.140000000000001</v>
      </c>
      <c r="I808" s="200"/>
      <c r="J808" s="13"/>
      <c r="K808" s="13"/>
      <c r="L808" s="195"/>
      <c r="M808" s="201"/>
      <c r="N808" s="202"/>
      <c r="O808" s="202"/>
      <c r="P808" s="202"/>
      <c r="Q808" s="202"/>
      <c r="R808" s="202"/>
      <c r="S808" s="202"/>
      <c r="T808" s="20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197" t="s">
        <v>201</v>
      </c>
      <c r="AU808" s="197" t="s">
        <v>85</v>
      </c>
      <c r="AV808" s="13" t="s">
        <v>85</v>
      </c>
      <c r="AW808" s="13" t="s">
        <v>32</v>
      </c>
      <c r="AX808" s="13" t="s">
        <v>76</v>
      </c>
      <c r="AY808" s="197" t="s">
        <v>153</v>
      </c>
    </row>
    <row r="809" s="13" customFormat="1">
      <c r="A809" s="13"/>
      <c r="B809" s="195"/>
      <c r="C809" s="13"/>
      <c r="D809" s="196" t="s">
        <v>201</v>
      </c>
      <c r="E809" s="197" t="s">
        <v>1</v>
      </c>
      <c r="F809" s="198" t="s">
        <v>648</v>
      </c>
      <c r="G809" s="13"/>
      <c r="H809" s="199">
        <v>16.425000000000001</v>
      </c>
      <c r="I809" s="200"/>
      <c r="J809" s="13"/>
      <c r="K809" s="13"/>
      <c r="L809" s="195"/>
      <c r="M809" s="201"/>
      <c r="N809" s="202"/>
      <c r="O809" s="202"/>
      <c r="P809" s="202"/>
      <c r="Q809" s="202"/>
      <c r="R809" s="202"/>
      <c r="S809" s="202"/>
      <c r="T809" s="20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197" t="s">
        <v>201</v>
      </c>
      <c r="AU809" s="197" t="s">
        <v>85</v>
      </c>
      <c r="AV809" s="13" t="s">
        <v>85</v>
      </c>
      <c r="AW809" s="13" t="s">
        <v>32</v>
      </c>
      <c r="AX809" s="13" t="s">
        <v>76</v>
      </c>
      <c r="AY809" s="197" t="s">
        <v>153</v>
      </c>
    </row>
    <row r="810" s="13" customFormat="1">
      <c r="A810" s="13"/>
      <c r="B810" s="195"/>
      <c r="C810" s="13"/>
      <c r="D810" s="196" t="s">
        <v>201</v>
      </c>
      <c r="E810" s="197" t="s">
        <v>1</v>
      </c>
      <c r="F810" s="198" t="s">
        <v>649</v>
      </c>
      <c r="G810" s="13"/>
      <c r="H810" s="199">
        <v>55.384999999999998</v>
      </c>
      <c r="I810" s="200"/>
      <c r="J810" s="13"/>
      <c r="K810" s="13"/>
      <c r="L810" s="195"/>
      <c r="M810" s="201"/>
      <c r="N810" s="202"/>
      <c r="O810" s="202"/>
      <c r="P810" s="202"/>
      <c r="Q810" s="202"/>
      <c r="R810" s="202"/>
      <c r="S810" s="202"/>
      <c r="T810" s="20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197" t="s">
        <v>201</v>
      </c>
      <c r="AU810" s="197" t="s">
        <v>85</v>
      </c>
      <c r="AV810" s="13" t="s">
        <v>85</v>
      </c>
      <c r="AW810" s="13" t="s">
        <v>32</v>
      </c>
      <c r="AX810" s="13" t="s">
        <v>76</v>
      </c>
      <c r="AY810" s="197" t="s">
        <v>153</v>
      </c>
    </row>
    <row r="811" s="13" customFormat="1">
      <c r="A811" s="13"/>
      <c r="B811" s="195"/>
      <c r="C811" s="13"/>
      <c r="D811" s="196" t="s">
        <v>201</v>
      </c>
      <c r="E811" s="197" t="s">
        <v>1</v>
      </c>
      <c r="F811" s="198" t="s">
        <v>513</v>
      </c>
      <c r="G811" s="13"/>
      <c r="H811" s="199">
        <v>-5.5</v>
      </c>
      <c r="I811" s="200"/>
      <c r="J811" s="13"/>
      <c r="K811" s="13"/>
      <c r="L811" s="195"/>
      <c r="M811" s="201"/>
      <c r="N811" s="202"/>
      <c r="O811" s="202"/>
      <c r="P811" s="202"/>
      <c r="Q811" s="202"/>
      <c r="R811" s="202"/>
      <c r="S811" s="202"/>
      <c r="T811" s="20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197" t="s">
        <v>201</v>
      </c>
      <c r="AU811" s="197" t="s">
        <v>85</v>
      </c>
      <c r="AV811" s="13" t="s">
        <v>85</v>
      </c>
      <c r="AW811" s="13" t="s">
        <v>32</v>
      </c>
      <c r="AX811" s="13" t="s">
        <v>76</v>
      </c>
      <c r="AY811" s="197" t="s">
        <v>153</v>
      </c>
    </row>
    <row r="812" s="2" customFormat="1" ht="24.15" customHeight="1">
      <c r="A812" s="35"/>
      <c r="B812" s="174"/>
      <c r="C812" s="175" t="s">
        <v>1375</v>
      </c>
      <c r="D812" s="175" t="s">
        <v>154</v>
      </c>
      <c r="E812" s="176" t="s">
        <v>1376</v>
      </c>
      <c r="F812" s="177" t="s">
        <v>1377</v>
      </c>
      <c r="G812" s="178" t="s">
        <v>208</v>
      </c>
      <c r="H812" s="179">
        <v>575.048</v>
      </c>
      <c r="I812" s="180"/>
      <c r="J812" s="181">
        <f>ROUND(I812*H812,2)</f>
        <v>0</v>
      </c>
      <c r="K812" s="177" t="s">
        <v>173</v>
      </c>
      <c r="L812" s="36"/>
      <c r="M812" s="182" t="s">
        <v>1</v>
      </c>
      <c r="N812" s="183" t="s">
        <v>41</v>
      </c>
      <c r="O812" s="74"/>
      <c r="P812" s="184">
        <f>O812*H812</f>
        <v>0</v>
      </c>
      <c r="Q812" s="184">
        <v>0.00029</v>
      </c>
      <c r="R812" s="184">
        <f>Q812*H812</f>
        <v>0.16676392000000001</v>
      </c>
      <c r="S812" s="184">
        <v>0</v>
      </c>
      <c r="T812" s="185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186" t="s">
        <v>94</v>
      </c>
      <c r="AT812" s="186" t="s">
        <v>154</v>
      </c>
      <c r="AU812" s="186" t="s">
        <v>85</v>
      </c>
      <c r="AY812" s="16" t="s">
        <v>153</v>
      </c>
      <c r="BE812" s="187">
        <f>IF(N812="základní",J812,0)</f>
        <v>0</v>
      </c>
      <c r="BF812" s="187">
        <f>IF(N812="snížená",J812,0)</f>
        <v>0</v>
      </c>
      <c r="BG812" s="187">
        <f>IF(N812="zákl. přenesená",J812,0)</f>
        <v>0</v>
      </c>
      <c r="BH812" s="187">
        <f>IF(N812="sníž. přenesená",J812,0)</f>
        <v>0</v>
      </c>
      <c r="BI812" s="187">
        <f>IF(N812="nulová",J812,0)</f>
        <v>0</v>
      </c>
      <c r="BJ812" s="16" t="s">
        <v>83</v>
      </c>
      <c r="BK812" s="187">
        <f>ROUND(I812*H812,2)</f>
        <v>0</v>
      </c>
      <c r="BL812" s="16" t="s">
        <v>94</v>
      </c>
      <c r="BM812" s="186" t="s">
        <v>1378</v>
      </c>
    </row>
    <row r="813" s="12" customFormat="1" ht="25.92" customHeight="1">
      <c r="A813" s="12"/>
      <c r="B813" s="163"/>
      <c r="C813" s="12"/>
      <c r="D813" s="164" t="s">
        <v>75</v>
      </c>
      <c r="E813" s="165" t="s">
        <v>150</v>
      </c>
      <c r="F813" s="165" t="s">
        <v>151</v>
      </c>
      <c r="G813" s="12"/>
      <c r="H813" s="12"/>
      <c r="I813" s="166"/>
      <c r="J813" s="167">
        <f>BK813</f>
        <v>0</v>
      </c>
      <c r="K813" s="12"/>
      <c r="L813" s="163"/>
      <c r="M813" s="168"/>
      <c r="N813" s="169"/>
      <c r="O813" s="169"/>
      <c r="P813" s="170">
        <f>SUM(P814:P815)</f>
        <v>0</v>
      </c>
      <c r="Q813" s="169"/>
      <c r="R813" s="170">
        <f>SUM(R814:R815)</f>
        <v>0</v>
      </c>
      <c r="S813" s="169"/>
      <c r="T813" s="171">
        <f>SUM(T814:T815)</f>
        <v>0</v>
      </c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R813" s="164" t="s">
        <v>152</v>
      </c>
      <c r="AT813" s="172" t="s">
        <v>75</v>
      </c>
      <c r="AU813" s="172" t="s">
        <v>76</v>
      </c>
      <c r="AY813" s="164" t="s">
        <v>153</v>
      </c>
      <c r="BK813" s="173">
        <f>SUM(BK814:BK815)</f>
        <v>0</v>
      </c>
    </row>
    <row r="814" s="2" customFormat="1" ht="16.5" customHeight="1">
      <c r="A814" s="35"/>
      <c r="B814" s="174"/>
      <c r="C814" s="175" t="s">
        <v>1379</v>
      </c>
      <c r="D814" s="175" t="s">
        <v>154</v>
      </c>
      <c r="E814" s="176" t="s">
        <v>1380</v>
      </c>
      <c r="F814" s="177" t="s">
        <v>1381</v>
      </c>
      <c r="G814" s="178" t="s">
        <v>172</v>
      </c>
      <c r="H814" s="179">
        <v>2</v>
      </c>
      <c r="I814" s="180"/>
      <c r="J814" s="181">
        <f>ROUND(I814*H814,2)</f>
        <v>0</v>
      </c>
      <c r="K814" s="177" t="s">
        <v>1</v>
      </c>
      <c r="L814" s="36"/>
      <c r="M814" s="182" t="s">
        <v>1</v>
      </c>
      <c r="N814" s="183" t="s">
        <v>41</v>
      </c>
      <c r="O814" s="74"/>
      <c r="P814" s="184">
        <f>O814*H814</f>
        <v>0</v>
      </c>
      <c r="Q814" s="184">
        <v>0</v>
      </c>
      <c r="R814" s="184">
        <f>Q814*H814</f>
        <v>0</v>
      </c>
      <c r="S814" s="184">
        <v>0</v>
      </c>
      <c r="T814" s="185">
        <f>S814*H814</f>
        <v>0</v>
      </c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R814" s="186" t="s">
        <v>152</v>
      </c>
      <c r="AT814" s="186" t="s">
        <v>154</v>
      </c>
      <c r="AU814" s="186" t="s">
        <v>83</v>
      </c>
      <c r="AY814" s="16" t="s">
        <v>153</v>
      </c>
      <c r="BE814" s="187">
        <f>IF(N814="základní",J814,0)</f>
        <v>0</v>
      </c>
      <c r="BF814" s="187">
        <f>IF(N814="snížená",J814,0)</f>
        <v>0</v>
      </c>
      <c r="BG814" s="187">
        <f>IF(N814="zákl. přenesená",J814,0)</f>
        <v>0</v>
      </c>
      <c r="BH814" s="187">
        <f>IF(N814="sníž. přenesená",J814,0)</f>
        <v>0</v>
      </c>
      <c r="BI814" s="187">
        <f>IF(N814="nulová",J814,0)</f>
        <v>0</v>
      </c>
      <c r="BJ814" s="16" t="s">
        <v>83</v>
      </c>
      <c r="BK814" s="187">
        <f>ROUND(I814*H814,2)</f>
        <v>0</v>
      </c>
      <c r="BL814" s="16" t="s">
        <v>152</v>
      </c>
      <c r="BM814" s="186" t="s">
        <v>1382</v>
      </c>
    </row>
    <row r="815" s="2" customFormat="1" ht="16.5" customHeight="1">
      <c r="A815" s="35"/>
      <c r="B815" s="174"/>
      <c r="C815" s="175" t="s">
        <v>1383</v>
      </c>
      <c r="D815" s="175" t="s">
        <v>154</v>
      </c>
      <c r="E815" s="176" t="s">
        <v>1384</v>
      </c>
      <c r="F815" s="177" t="s">
        <v>1385</v>
      </c>
      <c r="G815" s="178" t="s">
        <v>1386</v>
      </c>
      <c r="H815" s="179">
        <v>1</v>
      </c>
      <c r="I815" s="180"/>
      <c r="J815" s="181">
        <f>ROUND(I815*H815,2)</f>
        <v>0</v>
      </c>
      <c r="K815" s="177" t="s">
        <v>1</v>
      </c>
      <c r="L815" s="36"/>
      <c r="M815" s="190" t="s">
        <v>1</v>
      </c>
      <c r="N815" s="191" t="s">
        <v>41</v>
      </c>
      <c r="O815" s="192"/>
      <c r="P815" s="193">
        <f>O815*H815</f>
        <v>0</v>
      </c>
      <c r="Q815" s="193">
        <v>0</v>
      </c>
      <c r="R815" s="193">
        <f>Q815*H815</f>
        <v>0</v>
      </c>
      <c r="S815" s="193">
        <v>0</v>
      </c>
      <c r="T815" s="194">
        <f>S815*H815</f>
        <v>0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186" t="s">
        <v>152</v>
      </c>
      <c r="AT815" s="186" t="s">
        <v>154</v>
      </c>
      <c r="AU815" s="186" t="s">
        <v>83</v>
      </c>
      <c r="AY815" s="16" t="s">
        <v>153</v>
      </c>
      <c r="BE815" s="187">
        <f>IF(N815="základní",J815,0)</f>
        <v>0</v>
      </c>
      <c r="BF815" s="187">
        <f>IF(N815="snížená",J815,0)</f>
        <v>0</v>
      </c>
      <c r="BG815" s="187">
        <f>IF(N815="zákl. přenesená",J815,0)</f>
        <v>0</v>
      </c>
      <c r="BH815" s="187">
        <f>IF(N815="sníž. přenesená",J815,0)</f>
        <v>0</v>
      </c>
      <c r="BI815" s="187">
        <f>IF(N815="nulová",J815,0)</f>
        <v>0</v>
      </c>
      <c r="BJ815" s="16" t="s">
        <v>83</v>
      </c>
      <c r="BK815" s="187">
        <f>ROUND(I815*H815,2)</f>
        <v>0</v>
      </c>
      <c r="BL815" s="16" t="s">
        <v>152</v>
      </c>
      <c r="BM815" s="186" t="s">
        <v>1387</v>
      </c>
    </row>
    <row r="816" s="2" customFormat="1" ht="6.96" customHeight="1">
      <c r="A816" s="35"/>
      <c r="B816" s="57"/>
      <c r="C816" s="58"/>
      <c r="D816" s="58"/>
      <c r="E816" s="58"/>
      <c r="F816" s="58"/>
      <c r="G816" s="58"/>
      <c r="H816" s="58"/>
      <c r="I816" s="58"/>
      <c r="J816" s="58"/>
      <c r="K816" s="58"/>
      <c r="L816" s="36"/>
      <c r="M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</row>
  </sheetData>
  <autoFilter ref="C143:K8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2:H132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180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1388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ROUND(J135,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ROUND((SUM(BE135:BE227)),  2)</f>
        <v>0</v>
      </c>
      <c r="G35" s="35"/>
      <c r="H35" s="35"/>
      <c r="I35" s="133">
        <v>0.20999999999999999</v>
      </c>
      <c r="J35" s="132">
        <f>ROUND(((SUM(BE135:BE227))*I35),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ROUND((SUM(BF135:BF227)),  2)</f>
        <v>0</v>
      </c>
      <c r="G36" s="35"/>
      <c r="H36" s="35"/>
      <c r="I36" s="133">
        <v>0.14999999999999999</v>
      </c>
      <c r="J36" s="132">
        <f>ROUND(((SUM(BF135:BF227))*I36),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ROUND((SUM(BG135:BG227)),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ROUND((SUM(BH135:BH227)),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ROUND((SUM(BI135:BI227)),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180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16 - Šatny a sociální zařízení - ZTI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J135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183</v>
      </c>
      <c r="E99" s="147"/>
      <c r="F99" s="147"/>
      <c r="G99" s="147"/>
      <c r="H99" s="147"/>
      <c r="I99" s="147"/>
      <c r="J99" s="148">
        <f>J136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184</v>
      </c>
      <c r="E100" s="151"/>
      <c r="F100" s="151"/>
      <c r="G100" s="151"/>
      <c r="H100" s="151"/>
      <c r="I100" s="151"/>
      <c r="J100" s="152">
        <f>J137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9"/>
      <c r="C101" s="10"/>
      <c r="D101" s="150" t="s">
        <v>367</v>
      </c>
      <c r="E101" s="151"/>
      <c r="F101" s="151"/>
      <c r="G101" s="151"/>
      <c r="H101" s="151"/>
      <c r="I101" s="151"/>
      <c r="J101" s="152">
        <f>J150</f>
        <v>0</v>
      </c>
      <c r="K101" s="10"/>
      <c r="L101" s="14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9"/>
      <c r="C102" s="10"/>
      <c r="D102" s="150" t="s">
        <v>368</v>
      </c>
      <c r="E102" s="151"/>
      <c r="F102" s="151"/>
      <c r="G102" s="151"/>
      <c r="H102" s="151"/>
      <c r="I102" s="151"/>
      <c r="J102" s="152">
        <f>J153</f>
        <v>0</v>
      </c>
      <c r="K102" s="10"/>
      <c r="L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9"/>
      <c r="C103" s="10"/>
      <c r="D103" s="150" t="s">
        <v>370</v>
      </c>
      <c r="E103" s="151"/>
      <c r="F103" s="151"/>
      <c r="G103" s="151"/>
      <c r="H103" s="151"/>
      <c r="I103" s="151"/>
      <c r="J103" s="152">
        <f>J156</f>
        <v>0</v>
      </c>
      <c r="K103" s="10"/>
      <c r="L103" s="14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9"/>
      <c r="C104" s="10"/>
      <c r="D104" s="150" t="s">
        <v>185</v>
      </c>
      <c r="E104" s="151"/>
      <c r="F104" s="151"/>
      <c r="G104" s="151"/>
      <c r="H104" s="151"/>
      <c r="I104" s="151"/>
      <c r="J104" s="152">
        <f>J160</f>
        <v>0</v>
      </c>
      <c r="K104" s="10"/>
      <c r="L104" s="14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9"/>
      <c r="C105" s="10"/>
      <c r="D105" s="150" t="s">
        <v>186</v>
      </c>
      <c r="E105" s="151"/>
      <c r="F105" s="151"/>
      <c r="G105" s="151"/>
      <c r="H105" s="151"/>
      <c r="I105" s="151"/>
      <c r="J105" s="152">
        <f>J164</f>
        <v>0</v>
      </c>
      <c r="K105" s="10"/>
      <c r="L105" s="14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9"/>
      <c r="C106" s="10"/>
      <c r="D106" s="150" t="s">
        <v>371</v>
      </c>
      <c r="E106" s="151"/>
      <c r="F106" s="151"/>
      <c r="G106" s="151"/>
      <c r="H106" s="151"/>
      <c r="I106" s="151"/>
      <c r="J106" s="152">
        <f>J169</f>
        <v>0</v>
      </c>
      <c r="K106" s="10"/>
      <c r="L106" s="14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5"/>
      <c r="C107" s="9"/>
      <c r="D107" s="146" t="s">
        <v>187</v>
      </c>
      <c r="E107" s="147"/>
      <c r="F107" s="147"/>
      <c r="G107" s="147"/>
      <c r="H107" s="147"/>
      <c r="I107" s="147"/>
      <c r="J107" s="148">
        <f>J171</f>
        <v>0</v>
      </c>
      <c r="K107" s="9"/>
      <c r="L107" s="14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9"/>
      <c r="C108" s="10"/>
      <c r="D108" s="150" t="s">
        <v>1389</v>
      </c>
      <c r="E108" s="151"/>
      <c r="F108" s="151"/>
      <c r="G108" s="151"/>
      <c r="H108" s="151"/>
      <c r="I108" s="151"/>
      <c r="J108" s="152">
        <f>J172</f>
        <v>0</v>
      </c>
      <c r="K108" s="10"/>
      <c r="L108" s="14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9"/>
      <c r="C109" s="10"/>
      <c r="D109" s="150" t="s">
        <v>1390</v>
      </c>
      <c r="E109" s="151"/>
      <c r="F109" s="151"/>
      <c r="G109" s="151"/>
      <c r="H109" s="151"/>
      <c r="I109" s="151"/>
      <c r="J109" s="152">
        <f>J189</f>
        <v>0</v>
      </c>
      <c r="K109" s="10"/>
      <c r="L109" s="14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9"/>
      <c r="C110" s="10"/>
      <c r="D110" s="150" t="s">
        <v>189</v>
      </c>
      <c r="E110" s="151"/>
      <c r="F110" s="151"/>
      <c r="G110" s="151"/>
      <c r="H110" s="151"/>
      <c r="I110" s="151"/>
      <c r="J110" s="152">
        <f>J201</f>
        <v>0</v>
      </c>
      <c r="K110" s="10"/>
      <c r="L110" s="14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9"/>
      <c r="C111" s="10"/>
      <c r="D111" s="150" t="s">
        <v>1391</v>
      </c>
      <c r="E111" s="151"/>
      <c r="F111" s="151"/>
      <c r="G111" s="151"/>
      <c r="H111" s="151"/>
      <c r="I111" s="151"/>
      <c r="J111" s="152">
        <f>J219</f>
        <v>0</v>
      </c>
      <c r="K111" s="10"/>
      <c r="L111" s="14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9"/>
      <c r="C112" s="10"/>
      <c r="D112" s="150" t="s">
        <v>1392</v>
      </c>
      <c r="E112" s="151"/>
      <c r="F112" s="151"/>
      <c r="G112" s="151"/>
      <c r="H112" s="151"/>
      <c r="I112" s="151"/>
      <c r="J112" s="152">
        <f>J222</f>
        <v>0</v>
      </c>
      <c r="K112" s="10"/>
      <c r="L112" s="14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45"/>
      <c r="C113" s="9"/>
      <c r="D113" s="146" t="s">
        <v>133</v>
      </c>
      <c r="E113" s="147"/>
      <c r="F113" s="147"/>
      <c r="G113" s="147"/>
      <c r="H113" s="147"/>
      <c r="I113" s="147"/>
      <c r="J113" s="148">
        <f>J226</f>
        <v>0</v>
      </c>
      <c r="K113" s="9"/>
      <c r="L113" s="14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="2" customFormat="1" ht="6.96" customHeight="1">
      <c r="A119" s="35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4.96" customHeight="1">
      <c r="A120" s="35"/>
      <c r="B120" s="36"/>
      <c r="C120" s="20" t="s">
        <v>137</v>
      </c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16</v>
      </c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5"/>
      <c r="D123" s="35"/>
      <c r="E123" s="126" t="str">
        <f>E7</f>
        <v>Šatny pro fotbalisty a obecní dům</v>
      </c>
      <c r="F123" s="29"/>
      <c r="G123" s="29"/>
      <c r="H123" s="29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" customFormat="1" ht="12" customHeight="1">
      <c r="B124" s="19"/>
      <c r="C124" s="29" t="s">
        <v>126</v>
      </c>
      <c r="L124" s="19"/>
    </row>
    <row r="125" s="2" customFormat="1" ht="16.5" customHeight="1">
      <c r="A125" s="35"/>
      <c r="B125" s="36"/>
      <c r="C125" s="35"/>
      <c r="D125" s="35"/>
      <c r="E125" s="126" t="s">
        <v>180</v>
      </c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181</v>
      </c>
      <c r="D126" s="35"/>
      <c r="E126" s="35"/>
      <c r="F126" s="35"/>
      <c r="G126" s="35"/>
      <c r="H126" s="35"/>
      <c r="I126" s="35"/>
      <c r="J126" s="35"/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5"/>
      <c r="D127" s="35"/>
      <c r="E127" s="64" t="str">
        <f>E11</f>
        <v>16 - Šatny a sociální zařízení - ZTI</v>
      </c>
      <c r="F127" s="35"/>
      <c r="G127" s="35"/>
      <c r="H127" s="35"/>
      <c r="I127" s="35"/>
      <c r="J127" s="35"/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20</v>
      </c>
      <c r="D129" s="35"/>
      <c r="E129" s="35"/>
      <c r="F129" s="24" t="str">
        <f>F14</f>
        <v>Studánka u Aše</v>
      </c>
      <c r="G129" s="35"/>
      <c r="H129" s="35"/>
      <c r="I129" s="29" t="s">
        <v>22</v>
      </c>
      <c r="J129" s="66" t="str">
        <f>IF(J14="","",J14)</f>
        <v>18. 9. 2022</v>
      </c>
      <c r="K129" s="35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5"/>
      <c r="D130" s="35"/>
      <c r="E130" s="35"/>
      <c r="F130" s="35"/>
      <c r="G130" s="35"/>
      <c r="H130" s="35"/>
      <c r="I130" s="35"/>
      <c r="J130" s="35"/>
      <c r="K130" s="35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24</v>
      </c>
      <c r="D131" s="35"/>
      <c r="E131" s="35"/>
      <c r="F131" s="24" t="str">
        <f>E17</f>
        <v>Město Hranice</v>
      </c>
      <c r="G131" s="35"/>
      <c r="H131" s="35"/>
      <c r="I131" s="29" t="s">
        <v>30</v>
      </c>
      <c r="J131" s="33" t="str">
        <f>E23</f>
        <v>Projekt stav</v>
      </c>
      <c r="K131" s="35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5.15" customHeight="1">
      <c r="A132" s="35"/>
      <c r="B132" s="36"/>
      <c r="C132" s="29" t="s">
        <v>28</v>
      </c>
      <c r="D132" s="35"/>
      <c r="E132" s="35"/>
      <c r="F132" s="24" t="str">
        <f>IF(E20="","",E20)</f>
        <v>Vyplň údaj</v>
      </c>
      <c r="G132" s="35"/>
      <c r="H132" s="35"/>
      <c r="I132" s="29" t="s">
        <v>33</v>
      </c>
      <c r="J132" s="33" t="str">
        <f>E26</f>
        <v>Milan Hájek</v>
      </c>
      <c r="K132" s="35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0.32" customHeight="1">
      <c r="A133" s="35"/>
      <c r="B133" s="36"/>
      <c r="C133" s="35"/>
      <c r="D133" s="35"/>
      <c r="E133" s="35"/>
      <c r="F133" s="35"/>
      <c r="G133" s="35"/>
      <c r="H133" s="35"/>
      <c r="I133" s="35"/>
      <c r="J133" s="35"/>
      <c r="K133" s="35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11" customFormat="1" ht="29.28" customHeight="1">
      <c r="A134" s="153"/>
      <c r="B134" s="154"/>
      <c r="C134" s="155" t="s">
        <v>138</v>
      </c>
      <c r="D134" s="156" t="s">
        <v>61</v>
      </c>
      <c r="E134" s="156" t="s">
        <v>57</v>
      </c>
      <c r="F134" s="156" t="s">
        <v>58</v>
      </c>
      <c r="G134" s="156" t="s">
        <v>139</v>
      </c>
      <c r="H134" s="156" t="s">
        <v>140</v>
      </c>
      <c r="I134" s="156" t="s">
        <v>141</v>
      </c>
      <c r="J134" s="156" t="s">
        <v>130</v>
      </c>
      <c r="K134" s="157" t="s">
        <v>142</v>
      </c>
      <c r="L134" s="158"/>
      <c r="M134" s="83" t="s">
        <v>1</v>
      </c>
      <c r="N134" s="84" t="s">
        <v>40</v>
      </c>
      <c r="O134" s="84" t="s">
        <v>143</v>
      </c>
      <c r="P134" s="84" t="s">
        <v>144</v>
      </c>
      <c r="Q134" s="84" t="s">
        <v>145</v>
      </c>
      <c r="R134" s="84" t="s">
        <v>146</v>
      </c>
      <c r="S134" s="84" t="s">
        <v>147</v>
      </c>
      <c r="T134" s="85" t="s">
        <v>148</v>
      </c>
      <c r="U134" s="15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/>
    </row>
    <row r="135" s="2" customFormat="1" ht="22.8" customHeight="1">
      <c r="A135" s="35"/>
      <c r="B135" s="36"/>
      <c r="C135" s="90" t="s">
        <v>149</v>
      </c>
      <c r="D135" s="35"/>
      <c r="E135" s="35"/>
      <c r="F135" s="35"/>
      <c r="G135" s="35"/>
      <c r="H135" s="35"/>
      <c r="I135" s="35"/>
      <c r="J135" s="159">
        <f>BK135</f>
        <v>0</v>
      </c>
      <c r="K135" s="35"/>
      <c r="L135" s="36"/>
      <c r="M135" s="86"/>
      <c r="N135" s="70"/>
      <c r="O135" s="87"/>
      <c r="P135" s="160">
        <f>P136+P171+P226</f>
        <v>0</v>
      </c>
      <c r="Q135" s="87"/>
      <c r="R135" s="160">
        <f>R136+R171+R226</f>
        <v>63.473365000000008</v>
      </c>
      <c r="S135" s="87"/>
      <c r="T135" s="161">
        <f>T136+T171+T226</f>
        <v>0.83999999999999997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75</v>
      </c>
      <c r="AU135" s="16" t="s">
        <v>132</v>
      </c>
      <c r="BK135" s="162">
        <f>BK136+BK171+BK226</f>
        <v>0</v>
      </c>
    </row>
    <row r="136" s="12" customFormat="1" ht="25.92" customHeight="1">
      <c r="A136" s="12"/>
      <c r="B136" s="163"/>
      <c r="C136" s="12"/>
      <c r="D136" s="164" t="s">
        <v>75</v>
      </c>
      <c r="E136" s="165" t="s">
        <v>194</v>
      </c>
      <c r="F136" s="165" t="s">
        <v>195</v>
      </c>
      <c r="G136" s="12"/>
      <c r="H136" s="12"/>
      <c r="I136" s="166"/>
      <c r="J136" s="167">
        <f>BK136</f>
        <v>0</v>
      </c>
      <c r="K136" s="12"/>
      <c r="L136" s="163"/>
      <c r="M136" s="168"/>
      <c r="N136" s="169"/>
      <c r="O136" s="169"/>
      <c r="P136" s="170">
        <f>P137+P150+P153+P156+P160+P164+P169</f>
        <v>0</v>
      </c>
      <c r="Q136" s="169"/>
      <c r="R136" s="170">
        <f>R137+R150+R153+R156+R160+R164+R169</f>
        <v>61.563015000000007</v>
      </c>
      <c r="S136" s="169"/>
      <c r="T136" s="171">
        <f>T137+T150+T153+T156+T160+T164+T169</f>
        <v>0.83999999999999997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4" t="s">
        <v>83</v>
      </c>
      <c r="AT136" s="172" t="s">
        <v>75</v>
      </c>
      <c r="AU136" s="172" t="s">
        <v>76</v>
      </c>
      <c r="AY136" s="164" t="s">
        <v>153</v>
      </c>
      <c r="BK136" s="173">
        <f>BK137+BK150+BK153+BK156+BK160+BK164+BK169</f>
        <v>0</v>
      </c>
    </row>
    <row r="137" s="12" customFormat="1" ht="22.8" customHeight="1">
      <c r="A137" s="12"/>
      <c r="B137" s="163"/>
      <c r="C137" s="12"/>
      <c r="D137" s="164" t="s">
        <v>75</v>
      </c>
      <c r="E137" s="188" t="s">
        <v>83</v>
      </c>
      <c r="F137" s="188" t="s">
        <v>196</v>
      </c>
      <c r="G137" s="12"/>
      <c r="H137" s="12"/>
      <c r="I137" s="166"/>
      <c r="J137" s="189">
        <f>BK137</f>
        <v>0</v>
      </c>
      <c r="K137" s="12"/>
      <c r="L137" s="163"/>
      <c r="M137" s="168"/>
      <c r="N137" s="169"/>
      <c r="O137" s="169"/>
      <c r="P137" s="170">
        <f>SUM(P138:P149)</f>
        <v>0</v>
      </c>
      <c r="Q137" s="169"/>
      <c r="R137" s="170">
        <f>SUM(R138:R149)</f>
        <v>61.200000000000003</v>
      </c>
      <c r="S137" s="169"/>
      <c r="T137" s="171">
        <f>SUM(T138:T149)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83</v>
      </c>
      <c r="AT137" s="172" t="s">
        <v>75</v>
      </c>
      <c r="AU137" s="172" t="s">
        <v>83</v>
      </c>
      <c r="AY137" s="164" t="s">
        <v>153</v>
      </c>
      <c r="BK137" s="173">
        <f>SUM(BK138:BK149)</f>
        <v>0</v>
      </c>
    </row>
    <row r="138" s="2" customFormat="1" ht="33" customHeight="1">
      <c r="A138" s="35"/>
      <c r="B138" s="174"/>
      <c r="C138" s="175" t="s">
        <v>83</v>
      </c>
      <c r="D138" s="175" t="s">
        <v>154</v>
      </c>
      <c r="E138" s="176" t="s">
        <v>388</v>
      </c>
      <c r="F138" s="177" t="s">
        <v>389</v>
      </c>
      <c r="G138" s="178" t="s">
        <v>199</v>
      </c>
      <c r="H138" s="179">
        <v>34</v>
      </c>
      <c r="I138" s="180"/>
      <c r="J138" s="181">
        <f>ROUND(I138*H138,2)</f>
        <v>0</v>
      </c>
      <c r="K138" s="177" t="s">
        <v>173</v>
      </c>
      <c r="L138" s="36"/>
      <c r="M138" s="182" t="s">
        <v>1</v>
      </c>
      <c r="N138" s="183" t="s">
        <v>41</v>
      </c>
      <c r="O138" s="74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6" t="s">
        <v>152</v>
      </c>
      <c r="AT138" s="186" t="s">
        <v>154</v>
      </c>
      <c r="AU138" s="186" t="s">
        <v>85</v>
      </c>
      <c r="AY138" s="16" t="s">
        <v>153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6" t="s">
        <v>83</v>
      </c>
      <c r="BK138" s="187">
        <f>ROUND(I138*H138,2)</f>
        <v>0</v>
      </c>
      <c r="BL138" s="16" t="s">
        <v>152</v>
      </c>
      <c r="BM138" s="186" t="s">
        <v>1393</v>
      </c>
    </row>
    <row r="139" s="13" customFormat="1">
      <c r="A139" s="13"/>
      <c r="B139" s="195"/>
      <c r="C139" s="13"/>
      <c r="D139" s="196" t="s">
        <v>201</v>
      </c>
      <c r="E139" s="197" t="s">
        <v>1</v>
      </c>
      <c r="F139" s="198" t="s">
        <v>1394</v>
      </c>
      <c r="G139" s="13"/>
      <c r="H139" s="199">
        <v>34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201</v>
      </c>
      <c r="AU139" s="197" t="s">
        <v>85</v>
      </c>
      <c r="AV139" s="13" t="s">
        <v>85</v>
      </c>
      <c r="AW139" s="13" t="s">
        <v>32</v>
      </c>
      <c r="AX139" s="13" t="s">
        <v>83</v>
      </c>
      <c r="AY139" s="197" t="s">
        <v>153</v>
      </c>
    </row>
    <row r="140" s="2" customFormat="1" ht="37.8" customHeight="1">
      <c r="A140" s="35"/>
      <c r="B140" s="174"/>
      <c r="C140" s="175" t="s">
        <v>85</v>
      </c>
      <c r="D140" s="175" t="s">
        <v>154</v>
      </c>
      <c r="E140" s="176" t="s">
        <v>1395</v>
      </c>
      <c r="F140" s="177" t="s">
        <v>1396</v>
      </c>
      <c r="G140" s="178" t="s">
        <v>199</v>
      </c>
      <c r="H140" s="179">
        <v>27.199999999999999</v>
      </c>
      <c r="I140" s="180"/>
      <c r="J140" s="181">
        <f>ROUND(I140*H140,2)</f>
        <v>0</v>
      </c>
      <c r="K140" s="177" t="s">
        <v>173</v>
      </c>
      <c r="L140" s="36"/>
      <c r="M140" s="182" t="s">
        <v>1</v>
      </c>
      <c r="N140" s="183" t="s">
        <v>41</v>
      </c>
      <c r="O140" s="74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6" t="s">
        <v>152</v>
      </c>
      <c r="AT140" s="186" t="s">
        <v>154</v>
      </c>
      <c r="AU140" s="186" t="s">
        <v>85</v>
      </c>
      <c r="AY140" s="16" t="s">
        <v>153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6" t="s">
        <v>83</v>
      </c>
      <c r="BK140" s="187">
        <f>ROUND(I140*H140,2)</f>
        <v>0</v>
      </c>
      <c r="BL140" s="16" t="s">
        <v>152</v>
      </c>
      <c r="BM140" s="186" t="s">
        <v>1397</v>
      </c>
    </row>
    <row r="141" s="13" customFormat="1">
      <c r="A141" s="13"/>
      <c r="B141" s="195"/>
      <c r="C141" s="13"/>
      <c r="D141" s="196" t="s">
        <v>201</v>
      </c>
      <c r="E141" s="197" t="s">
        <v>1</v>
      </c>
      <c r="F141" s="198" t="s">
        <v>1398</v>
      </c>
      <c r="G141" s="13"/>
      <c r="H141" s="199">
        <v>27.199999999999999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201</v>
      </c>
      <c r="AU141" s="197" t="s">
        <v>85</v>
      </c>
      <c r="AV141" s="13" t="s">
        <v>85</v>
      </c>
      <c r="AW141" s="13" t="s">
        <v>32</v>
      </c>
      <c r="AX141" s="13" t="s">
        <v>83</v>
      </c>
      <c r="AY141" s="197" t="s">
        <v>153</v>
      </c>
    </row>
    <row r="142" s="2" customFormat="1" ht="37.8" customHeight="1">
      <c r="A142" s="35"/>
      <c r="B142" s="174"/>
      <c r="C142" s="175" t="s">
        <v>169</v>
      </c>
      <c r="D142" s="175" t="s">
        <v>154</v>
      </c>
      <c r="E142" s="176" t="s">
        <v>400</v>
      </c>
      <c r="F142" s="177" t="s">
        <v>401</v>
      </c>
      <c r="G142" s="178" t="s">
        <v>199</v>
      </c>
      <c r="H142" s="179">
        <v>34</v>
      </c>
      <c r="I142" s="180"/>
      <c r="J142" s="181">
        <f>ROUND(I142*H142,2)</f>
        <v>0</v>
      </c>
      <c r="K142" s="177" t="s">
        <v>173</v>
      </c>
      <c r="L142" s="36"/>
      <c r="M142" s="182" t="s">
        <v>1</v>
      </c>
      <c r="N142" s="183" t="s">
        <v>41</v>
      </c>
      <c r="O142" s="74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6" t="s">
        <v>152</v>
      </c>
      <c r="AT142" s="186" t="s">
        <v>154</v>
      </c>
      <c r="AU142" s="186" t="s">
        <v>85</v>
      </c>
      <c r="AY142" s="16" t="s">
        <v>153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6" t="s">
        <v>83</v>
      </c>
      <c r="BK142" s="187">
        <f>ROUND(I142*H142,2)</f>
        <v>0</v>
      </c>
      <c r="BL142" s="16" t="s">
        <v>152</v>
      </c>
      <c r="BM142" s="186" t="s">
        <v>1399</v>
      </c>
    </row>
    <row r="143" s="2" customFormat="1" ht="33" customHeight="1">
      <c r="A143" s="35"/>
      <c r="B143" s="174"/>
      <c r="C143" s="175" t="s">
        <v>152</v>
      </c>
      <c r="D143" s="175" t="s">
        <v>154</v>
      </c>
      <c r="E143" s="176" t="s">
        <v>404</v>
      </c>
      <c r="F143" s="177" t="s">
        <v>405</v>
      </c>
      <c r="G143" s="178" t="s">
        <v>248</v>
      </c>
      <c r="H143" s="179">
        <v>68</v>
      </c>
      <c r="I143" s="180"/>
      <c r="J143" s="181">
        <f>ROUND(I143*H143,2)</f>
        <v>0</v>
      </c>
      <c r="K143" s="177" t="s">
        <v>173</v>
      </c>
      <c r="L143" s="36"/>
      <c r="M143" s="182" t="s">
        <v>1</v>
      </c>
      <c r="N143" s="183" t="s">
        <v>41</v>
      </c>
      <c r="O143" s="74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6" t="s">
        <v>152</v>
      </c>
      <c r="AT143" s="186" t="s">
        <v>154</v>
      </c>
      <c r="AU143" s="186" t="s">
        <v>85</v>
      </c>
      <c r="AY143" s="16" t="s">
        <v>153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6" t="s">
        <v>83</v>
      </c>
      <c r="BK143" s="187">
        <f>ROUND(I143*H143,2)</f>
        <v>0</v>
      </c>
      <c r="BL143" s="16" t="s">
        <v>152</v>
      </c>
      <c r="BM143" s="186" t="s">
        <v>1400</v>
      </c>
    </row>
    <row r="144" s="13" customFormat="1">
      <c r="A144" s="13"/>
      <c r="B144" s="195"/>
      <c r="C144" s="13"/>
      <c r="D144" s="196" t="s">
        <v>201</v>
      </c>
      <c r="E144" s="13"/>
      <c r="F144" s="198" t="s">
        <v>1401</v>
      </c>
      <c r="G144" s="13"/>
      <c r="H144" s="199">
        <v>68</v>
      </c>
      <c r="I144" s="200"/>
      <c r="J144" s="13"/>
      <c r="K144" s="13"/>
      <c r="L144" s="195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201</v>
      </c>
      <c r="AU144" s="197" t="s">
        <v>85</v>
      </c>
      <c r="AV144" s="13" t="s">
        <v>85</v>
      </c>
      <c r="AW144" s="13" t="s">
        <v>3</v>
      </c>
      <c r="AX144" s="13" t="s">
        <v>83</v>
      </c>
      <c r="AY144" s="197" t="s">
        <v>153</v>
      </c>
    </row>
    <row r="145" s="2" customFormat="1" ht="16.5" customHeight="1">
      <c r="A145" s="35"/>
      <c r="B145" s="174"/>
      <c r="C145" s="175" t="s">
        <v>166</v>
      </c>
      <c r="D145" s="175" t="s">
        <v>154</v>
      </c>
      <c r="E145" s="176" t="s">
        <v>408</v>
      </c>
      <c r="F145" s="177" t="s">
        <v>409</v>
      </c>
      <c r="G145" s="178" t="s">
        <v>199</v>
      </c>
      <c r="H145" s="179">
        <v>34</v>
      </c>
      <c r="I145" s="180"/>
      <c r="J145" s="181">
        <f>ROUND(I145*H145,2)</f>
        <v>0</v>
      </c>
      <c r="K145" s="177" t="s">
        <v>173</v>
      </c>
      <c r="L145" s="36"/>
      <c r="M145" s="182" t="s">
        <v>1</v>
      </c>
      <c r="N145" s="183" t="s">
        <v>41</v>
      </c>
      <c r="O145" s="74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6" t="s">
        <v>152</v>
      </c>
      <c r="AT145" s="186" t="s">
        <v>154</v>
      </c>
      <c r="AU145" s="186" t="s">
        <v>85</v>
      </c>
      <c r="AY145" s="16" t="s">
        <v>153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6" t="s">
        <v>83</v>
      </c>
      <c r="BK145" s="187">
        <f>ROUND(I145*H145,2)</f>
        <v>0</v>
      </c>
      <c r="BL145" s="16" t="s">
        <v>152</v>
      </c>
      <c r="BM145" s="186" t="s">
        <v>1402</v>
      </c>
    </row>
    <row r="146" s="2" customFormat="1" ht="24.15" customHeight="1">
      <c r="A146" s="35"/>
      <c r="B146" s="174"/>
      <c r="C146" s="175" t="s">
        <v>225</v>
      </c>
      <c r="D146" s="175" t="s">
        <v>154</v>
      </c>
      <c r="E146" s="176" t="s">
        <v>1403</v>
      </c>
      <c r="F146" s="177" t="s">
        <v>1404</v>
      </c>
      <c r="G146" s="178" t="s">
        <v>199</v>
      </c>
      <c r="H146" s="179">
        <v>30.600000000000001</v>
      </c>
      <c r="I146" s="180"/>
      <c r="J146" s="181">
        <f>ROUND(I146*H146,2)</f>
        <v>0</v>
      </c>
      <c r="K146" s="177" t="s">
        <v>173</v>
      </c>
      <c r="L146" s="36"/>
      <c r="M146" s="182" t="s">
        <v>1</v>
      </c>
      <c r="N146" s="183" t="s">
        <v>41</v>
      </c>
      <c r="O146" s="74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6" t="s">
        <v>152</v>
      </c>
      <c r="AT146" s="186" t="s">
        <v>154</v>
      </c>
      <c r="AU146" s="186" t="s">
        <v>85</v>
      </c>
      <c r="AY146" s="16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6" t="s">
        <v>83</v>
      </c>
      <c r="BK146" s="187">
        <f>ROUND(I146*H146,2)</f>
        <v>0</v>
      </c>
      <c r="BL146" s="16" t="s">
        <v>152</v>
      </c>
      <c r="BM146" s="186" t="s">
        <v>1405</v>
      </c>
    </row>
    <row r="147" s="13" customFormat="1">
      <c r="A147" s="13"/>
      <c r="B147" s="195"/>
      <c r="C147" s="13"/>
      <c r="D147" s="196" t="s">
        <v>201</v>
      </c>
      <c r="E147" s="197" t="s">
        <v>1</v>
      </c>
      <c r="F147" s="198" t="s">
        <v>1406</v>
      </c>
      <c r="G147" s="13"/>
      <c r="H147" s="199">
        <v>30.600000000000001</v>
      </c>
      <c r="I147" s="200"/>
      <c r="J147" s="13"/>
      <c r="K147" s="13"/>
      <c r="L147" s="195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201</v>
      </c>
      <c r="AU147" s="197" t="s">
        <v>85</v>
      </c>
      <c r="AV147" s="13" t="s">
        <v>85</v>
      </c>
      <c r="AW147" s="13" t="s">
        <v>32</v>
      </c>
      <c r="AX147" s="13" t="s">
        <v>83</v>
      </c>
      <c r="AY147" s="197" t="s">
        <v>153</v>
      </c>
    </row>
    <row r="148" s="2" customFormat="1" ht="16.5" customHeight="1">
      <c r="A148" s="35"/>
      <c r="B148" s="174"/>
      <c r="C148" s="204" t="s">
        <v>230</v>
      </c>
      <c r="D148" s="204" t="s">
        <v>420</v>
      </c>
      <c r="E148" s="205" t="s">
        <v>421</v>
      </c>
      <c r="F148" s="206" t="s">
        <v>422</v>
      </c>
      <c r="G148" s="207" t="s">
        <v>248</v>
      </c>
      <c r="H148" s="208">
        <v>61.200000000000003</v>
      </c>
      <c r="I148" s="209"/>
      <c r="J148" s="210">
        <f>ROUND(I148*H148,2)</f>
        <v>0</v>
      </c>
      <c r="K148" s="206" t="s">
        <v>173</v>
      </c>
      <c r="L148" s="211"/>
      <c r="M148" s="212" t="s">
        <v>1</v>
      </c>
      <c r="N148" s="213" t="s">
        <v>41</v>
      </c>
      <c r="O148" s="74"/>
      <c r="P148" s="184">
        <f>O148*H148</f>
        <v>0</v>
      </c>
      <c r="Q148" s="184">
        <v>1</v>
      </c>
      <c r="R148" s="184">
        <f>Q148*H148</f>
        <v>61.200000000000003</v>
      </c>
      <c r="S148" s="184">
        <v>0</v>
      </c>
      <c r="T148" s="18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235</v>
      </c>
      <c r="AT148" s="186" t="s">
        <v>420</v>
      </c>
      <c r="AU148" s="186" t="s">
        <v>85</v>
      </c>
      <c r="AY148" s="16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83</v>
      </c>
      <c r="BK148" s="187">
        <f>ROUND(I148*H148,2)</f>
        <v>0</v>
      </c>
      <c r="BL148" s="16" t="s">
        <v>152</v>
      </c>
      <c r="BM148" s="186" t="s">
        <v>1407</v>
      </c>
    </row>
    <row r="149" s="13" customFormat="1">
      <c r="A149" s="13"/>
      <c r="B149" s="195"/>
      <c r="C149" s="13"/>
      <c r="D149" s="196" t="s">
        <v>201</v>
      </c>
      <c r="E149" s="13"/>
      <c r="F149" s="198" t="s">
        <v>1408</v>
      </c>
      <c r="G149" s="13"/>
      <c r="H149" s="199">
        <v>61.200000000000003</v>
      </c>
      <c r="I149" s="200"/>
      <c r="J149" s="13"/>
      <c r="K149" s="13"/>
      <c r="L149" s="195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7" t="s">
        <v>201</v>
      </c>
      <c r="AU149" s="197" t="s">
        <v>85</v>
      </c>
      <c r="AV149" s="13" t="s">
        <v>85</v>
      </c>
      <c r="AW149" s="13" t="s">
        <v>3</v>
      </c>
      <c r="AX149" s="13" t="s">
        <v>83</v>
      </c>
      <c r="AY149" s="197" t="s">
        <v>153</v>
      </c>
    </row>
    <row r="150" s="12" customFormat="1" ht="22.8" customHeight="1">
      <c r="A150" s="12"/>
      <c r="B150" s="163"/>
      <c r="C150" s="12"/>
      <c r="D150" s="164" t="s">
        <v>75</v>
      </c>
      <c r="E150" s="188" t="s">
        <v>169</v>
      </c>
      <c r="F150" s="188" t="s">
        <v>508</v>
      </c>
      <c r="G150" s="12"/>
      <c r="H150" s="12"/>
      <c r="I150" s="166"/>
      <c r="J150" s="189">
        <f>BK150</f>
        <v>0</v>
      </c>
      <c r="K150" s="12"/>
      <c r="L150" s="163"/>
      <c r="M150" s="168"/>
      <c r="N150" s="169"/>
      <c r="O150" s="169"/>
      <c r="P150" s="170">
        <f>SUM(P151:P152)</f>
        <v>0</v>
      </c>
      <c r="Q150" s="169"/>
      <c r="R150" s="170">
        <f>SUM(R151:R152)</f>
        <v>0.111015</v>
      </c>
      <c r="S150" s="169"/>
      <c r="T150" s="171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4" t="s">
        <v>83</v>
      </c>
      <c r="AT150" s="172" t="s">
        <v>75</v>
      </c>
      <c r="AU150" s="172" t="s">
        <v>83</v>
      </c>
      <c r="AY150" s="164" t="s">
        <v>153</v>
      </c>
      <c r="BK150" s="173">
        <f>SUM(BK151:BK152)</f>
        <v>0</v>
      </c>
    </row>
    <row r="151" s="2" customFormat="1" ht="24.15" customHeight="1">
      <c r="A151" s="35"/>
      <c r="B151" s="174"/>
      <c r="C151" s="175" t="s">
        <v>235</v>
      </c>
      <c r="D151" s="175" t="s">
        <v>154</v>
      </c>
      <c r="E151" s="176" t="s">
        <v>1409</v>
      </c>
      <c r="F151" s="177" t="s">
        <v>1410</v>
      </c>
      <c r="G151" s="178" t="s">
        <v>208</v>
      </c>
      <c r="H151" s="179">
        <v>0.90000000000000002</v>
      </c>
      <c r="I151" s="180"/>
      <c r="J151" s="181">
        <f>ROUND(I151*H151,2)</f>
        <v>0</v>
      </c>
      <c r="K151" s="177" t="s">
        <v>173</v>
      </c>
      <c r="L151" s="36"/>
      <c r="M151" s="182" t="s">
        <v>1</v>
      </c>
      <c r="N151" s="183" t="s">
        <v>41</v>
      </c>
      <c r="O151" s="74"/>
      <c r="P151" s="184">
        <f>O151*H151</f>
        <v>0</v>
      </c>
      <c r="Q151" s="184">
        <v>0.12335</v>
      </c>
      <c r="R151" s="184">
        <f>Q151*H151</f>
        <v>0.111015</v>
      </c>
      <c r="S151" s="184">
        <v>0</v>
      </c>
      <c r="T151" s="18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6" t="s">
        <v>152</v>
      </c>
      <c r="AT151" s="186" t="s">
        <v>154</v>
      </c>
      <c r="AU151" s="186" t="s">
        <v>85</v>
      </c>
      <c r="AY151" s="16" t="s">
        <v>153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6" t="s">
        <v>83</v>
      </c>
      <c r="BK151" s="187">
        <f>ROUND(I151*H151,2)</f>
        <v>0</v>
      </c>
      <c r="BL151" s="16" t="s">
        <v>152</v>
      </c>
      <c r="BM151" s="186" t="s">
        <v>1411</v>
      </c>
    </row>
    <row r="152" s="13" customFormat="1">
      <c r="A152" s="13"/>
      <c r="B152" s="195"/>
      <c r="C152" s="13"/>
      <c r="D152" s="196" t="s">
        <v>201</v>
      </c>
      <c r="E152" s="197" t="s">
        <v>1</v>
      </c>
      <c r="F152" s="198" t="s">
        <v>1412</v>
      </c>
      <c r="G152" s="13"/>
      <c r="H152" s="199">
        <v>0.90000000000000002</v>
      </c>
      <c r="I152" s="200"/>
      <c r="J152" s="13"/>
      <c r="K152" s="13"/>
      <c r="L152" s="195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201</v>
      </c>
      <c r="AU152" s="197" t="s">
        <v>85</v>
      </c>
      <c r="AV152" s="13" t="s">
        <v>85</v>
      </c>
      <c r="AW152" s="13" t="s">
        <v>32</v>
      </c>
      <c r="AX152" s="13" t="s">
        <v>83</v>
      </c>
      <c r="AY152" s="197" t="s">
        <v>153</v>
      </c>
    </row>
    <row r="153" s="12" customFormat="1" ht="22.8" customHeight="1">
      <c r="A153" s="12"/>
      <c r="B153" s="163"/>
      <c r="C153" s="12"/>
      <c r="D153" s="164" t="s">
        <v>75</v>
      </c>
      <c r="E153" s="188" t="s">
        <v>152</v>
      </c>
      <c r="F153" s="188" t="s">
        <v>563</v>
      </c>
      <c r="G153" s="12"/>
      <c r="H153" s="12"/>
      <c r="I153" s="166"/>
      <c r="J153" s="189">
        <f>BK153</f>
        <v>0</v>
      </c>
      <c r="K153" s="12"/>
      <c r="L153" s="163"/>
      <c r="M153" s="168"/>
      <c r="N153" s="169"/>
      <c r="O153" s="169"/>
      <c r="P153" s="170">
        <f>SUM(P154:P155)</f>
        <v>0</v>
      </c>
      <c r="Q153" s="169"/>
      <c r="R153" s="170">
        <f>SUM(R154:R155)</f>
        <v>0</v>
      </c>
      <c r="S153" s="169"/>
      <c r="T153" s="171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4" t="s">
        <v>83</v>
      </c>
      <c r="AT153" s="172" t="s">
        <v>75</v>
      </c>
      <c r="AU153" s="172" t="s">
        <v>83</v>
      </c>
      <c r="AY153" s="164" t="s">
        <v>153</v>
      </c>
      <c r="BK153" s="173">
        <f>SUM(BK154:BK155)</f>
        <v>0</v>
      </c>
    </row>
    <row r="154" s="2" customFormat="1" ht="24.15" customHeight="1">
      <c r="A154" s="35"/>
      <c r="B154" s="174"/>
      <c r="C154" s="175" t="s">
        <v>204</v>
      </c>
      <c r="D154" s="175" t="s">
        <v>154</v>
      </c>
      <c r="E154" s="176" t="s">
        <v>1413</v>
      </c>
      <c r="F154" s="177" t="s">
        <v>1414</v>
      </c>
      <c r="G154" s="178" t="s">
        <v>199</v>
      </c>
      <c r="H154" s="179">
        <v>3.3999999999999999</v>
      </c>
      <c r="I154" s="180"/>
      <c r="J154" s="181">
        <f>ROUND(I154*H154,2)</f>
        <v>0</v>
      </c>
      <c r="K154" s="177" t="s">
        <v>173</v>
      </c>
      <c r="L154" s="36"/>
      <c r="M154" s="182" t="s">
        <v>1</v>
      </c>
      <c r="N154" s="183" t="s">
        <v>41</v>
      </c>
      <c r="O154" s="74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6" t="s">
        <v>152</v>
      </c>
      <c r="AT154" s="186" t="s">
        <v>154</v>
      </c>
      <c r="AU154" s="186" t="s">
        <v>85</v>
      </c>
      <c r="AY154" s="16" t="s">
        <v>153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6" t="s">
        <v>83</v>
      </c>
      <c r="BK154" s="187">
        <f>ROUND(I154*H154,2)</f>
        <v>0</v>
      </c>
      <c r="BL154" s="16" t="s">
        <v>152</v>
      </c>
      <c r="BM154" s="186" t="s">
        <v>1415</v>
      </c>
    </row>
    <row r="155" s="13" customFormat="1">
      <c r="A155" s="13"/>
      <c r="B155" s="195"/>
      <c r="C155" s="13"/>
      <c r="D155" s="196" t="s">
        <v>201</v>
      </c>
      <c r="E155" s="197" t="s">
        <v>1</v>
      </c>
      <c r="F155" s="198" t="s">
        <v>1416</v>
      </c>
      <c r="G155" s="13"/>
      <c r="H155" s="199">
        <v>3.3999999999999999</v>
      </c>
      <c r="I155" s="200"/>
      <c r="J155" s="13"/>
      <c r="K155" s="13"/>
      <c r="L155" s="195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7" t="s">
        <v>201</v>
      </c>
      <c r="AU155" s="197" t="s">
        <v>85</v>
      </c>
      <c r="AV155" s="13" t="s">
        <v>85</v>
      </c>
      <c r="AW155" s="13" t="s">
        <v>32</v>
      </c>
      <c r="AX155" s="13" t="s">
        <v>83</v>
      </c>
      <c r="AY155" s="197" t="s">
        <v>153</v>
      </c>
    </row>
    <row r="156" s="12" customFormat="1" ht="22.8" customHeight="1">
      <c r="A156" s="12"/>
      <c r="B156" s="163"/>
      <c r="C156" s="12"/>
      <c r="D156" s="164" t="s">
        <v>75</v>
      </c>
      <c r="E156" s="188" t="s">
        <v>225</v>
      </c>
      <c r="F156" s="188" t="s">
        <v>613</v>
      </c>
      <c r="G156" s="12"/>
      <c r="H156" s="12"/>
      <c r="I156" s="166"/>
      <c r="J156" s="189">
        <f>BK156</f>
        <v>0</v>
      </c>
      <c r="K156" s="12"/>
      <c r="L156" s="163"/>
      <c r="M156" s="168"/>
      <c r="N156" s="169"/>
      <c r="O156" s="169"/>
      <c r="P156" s="170">
        <f>SUM(P157:P159)</f>
        <v>0</v>
      </c>
      <c r="Q156" s="169"/>
      <c r="R156" s="170">
        <f>SUM(R157:R159)</f>
        <v>0.252</v>
      </c>
      <c r="S156" s="169"/>
      <c r="T156" s="171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4" t="s">
        <v>83</v>
      </c>
      <c r="AT156" s="172" t="s">
        <v>75</v>
      </c>
      <c r="AU156" s="172" t="s">
        <v>83</v>
      </c>
      <c r="AY156" s="164" t="s">
        <v>153</v>
      </c>
      <c r="BK156" s="173">
        <f>SUM(BK157:BK159)</f>
        <v>0</v>
      </c>
    </row>
    <row r="157" s="2" customFormat="1" ht="21.75" customHeight="1">
      <c r="A157" s="35"/>
      <c r="B157" s="174"/>
      <c r="C157" s="175" t="s">
        <v>88</v>
      </c>
      <c r="D157" s="175" t="s">
        <v>154</v>
      </c>
      <c r="E157" s="176" t="s">
        <v>1417</v>
      </c>
      <c r="F157" s="177" t="s">
        <v>1418</v>
      </c>
      <c r="G157" s="178" t="s">
        <v>208</v>
      </c>
      <c r="H157" s="179">
        <v>6.2999999999999998</v>
      </c>
      <c r="I157" s="180"/>
      <c r="J157" s="181">
        <f>ROUND(I157*H157,2)</f>
        <v>0</v>
      </c>
      <c r="K157" s="177" t="s">
        <v>173</v>
      </c>
      <c r="L157" s="36"/>
      <c r="M157" s="182" t="s">
        <v>1</v>
      </c>
      <c r="N157" s="183" t="s">
        <v>41</v>
      </c>
      <c r="O157" s="74"/>
      <c r="P157" s="184">
        <f>O157*H157</f>
        <v>0</v>
      </c>
      <c r="Q157" s="184">
        <v>0.040000000000000001</v>
      </c>
      <c r="R157" s="184">
        <f>Q157*H157</f>
        <v>0.252</v>
      </c>
      <c r="S157" s="184">
        <v>0</v>
      </c>
      <c r="T157" s="18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6" t="s">
        <v>152</v>
      </c>
      <c r="AT157" s="186" t="s">
        <v>154</v>
      </c>
      <c r="AU157" s="186" t="s">
        <v>85</v>
      </c>
      <c r="AY157" s="16" t="s">
        <v>153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6" t="s">
        <v>83</v>
      </c>
      <c r="BK157" s="187">
        <f>ROUND(I157*H157,2)</f>
        <v>0</v>
      </c>
      <c r="BL157" s="16" t="s">
        <v>152</v>
      </c>
      <c r="BM157" s="186" t="s">
        <v>1419</v>
      </c>
    </row>
    <row r="158" s="13" customFormat="1">
      <c r="A158" s="13"/>
      <c r="B158" s="195"/>
      <c r="C158" s="13"/>
      <c r="D158" s="196" t="s">
        <v>201</v>
      </c>
      <c r="E158" s="197" t="s">
        <v>1</v>
      </c>
      <c r="F158" s="198" t="s">
        <v>1420</v>
      </c>
      <c r="G158" s="13"/>
      <c r="H158" s="199">
        <v>4.9000000000000004</v>
      </c>
      <c r="I158" s="200"/>
      <c r="J158" s="13"/>
      <c r="K158" s="13"/>
      <c r="L158" s="195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201</v>
      </c>
      <c r="AU158" s="197" t="s">
        <v>85</v>
      </c>
      <c r="AV158" s="13" t="s">
        <v>85</v>
      </c>
      <c r="AW158" s="13" t="s">
        <v>32</v>
      </c>
      <c r="AX158" s="13" t="s">
        <v>76</v>
      </c>
      <c r="AY158" s="197" t="s">
        <v>153</v>
      </c>
    </row>
    <row r="159" s="13" customFormat="1">
      <c r="A159" s="13"/>
      <c r="B159" s="195"/>
      <c r="C159" s="13"/>
      <c r="D159" s="196" t="s">
        <v>201</v>
      </c>
      <c r="E159" s="197" t="s">
        <v>1</v>
      </c>
      <c r="F159" s="198" t="s">
        <v>1421</v>
      </c>
      <c r="G159" s="13"/>
      <c r="H159" s="199">
        <v>1.3999999999999999</v>
      </c>
      <c r="I159" s="200"/>
      <c r="J159" s="13"/>
      <c r="K159" s="13"/>
      <c r="L159" s="195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201</v>
      </c>
      <c r="AU159" s="197" t="s">
        <v>85</v>
      </c>
      <c r="AV159" s="13" t="s">
        <v>85</v>
      </c>
      <c r="AW159" s="13" t="s">
        <v>32</v>
      </c>
      <c r="AX159" s="13" t="s">
        <v>76</v>
      </c>
      <c r="AY159" s="197" t="s">
        <v>153</v>
      </c>
    </row>
    <row r="160" s="12" customFormat="1" ht="22.8" customHeight="1">
      <c r="A160" s="12"/>
      <c r="B160" s="163"/>
      <c r="C160" s="12"/>
      <c r="D160" s="164" t="s">
        <v>75</v>
      </c>
      <c r="E160" s="188" t="s">
        <v>204</v>
      </c>
      <c r="F160" s="188" t="s">
        <v>205</v>
      </c>
      <c r="G160" s="12"/>
      <c r="H160" s="12"/>
      <c r="I160" s="166"/>
      <c r="J160" s="189">
        <f>BK160</f>
        <v>0</v>
      </c>
      <c r="K160" s="12"/>
      <c r="L160" s="163"/>
      <c r="M160" s="168"/>
      <c r="N160" s="169"/>
      <c r="O160" s="169"/>
      <c r="P160" s="170">
        <f>SUM(P161:P163)</f>
        <v>0</v>
      </c>
      <c r="Q160" s="169"/>
      <c r="R160" s="170">
        <f>SUM(R161:R163)</f>
        <v>0</v>
      </c>
      <c r="S160" s="169"/>
      <c r="T160" s="171">
        <f>SUM(T161:T163)</f>
        <v>0.83999999999999997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4" t="s">
        <v>83</v>
      </c>
      <c r="AT160" s="172" t="s">
        <v>75</v>
      </c>
      <c r="AU160" s="172" t="s">
        <v>83</v>
      </c>
      <c r="AY160" s="164" t="s">
        <v>153</v>
      </c>
      <c r="BK160" s="173">
        <f>SUM(BK161:BK163)</f>
        <v>0</v>
      </c>
    </row>
    <row r="161" s="2" customFormat="1" ht="24.15" customHeight="1">
      <c r="A161" s="35"/>
      <c r="B161" s="174"/>
      <c r="C161" s="175" t="s">
        <v>250</v>
      </c>
      <c r="D161" s="175" t="s">
        <v>154</v>
      </c>
      <c r="E161" s="176" t="s">
        <v>1422</v>
      </c>
      <c r="F161" s="177" t="s">
        <v>1423</v>
      </c>
      <c r="G161" s="178" t="s">
        <v>322</v>
      </c>
      <c r="H161" s="179">
        <v>70</v>
      </c>
      <c r="I161" s="180"/>
      <c r="J161" s="181">
        <f>ROUND(I161*H161,2)</f>
        <v>0</v>
      </c>
      <c r="K161" s="177" t="s">
        <v>173</v>
      </c>
      <c r="L161" s="36"/>
      <c r="M161" s="182" t="s">
        <v>1</v>
      </c>
      <c r="N161" s="183" t="s">
        <v>41</v>
      </c>
      <c r="O161" s="74"/>
      <c r="P161" s="184">
        <f>O161*H161</f>
        <v>0</v>
      </c>
      <c r="Q161" s="184">
        <v>0</v>
      </c>
      <c r="R161" s="184">
        <f>Q161*H161</f>
        <v>0</v>
      </c>
      <c r="S161" s="184">
        <v>0.0060000000000000001</v>
      </c>
      <c r="T161" s="185">
        <f>S161*H161</f>
        <v>0.41999999999999998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6" t="s">
        <v>152</v>
      </c>
      <c r="AT161" s="186" t="s">
        <v>154</v>
      </c>
      <c r="AU161" s="186" t="s">
        <v>85</v>
      </c>
      <c r="AY161" s="16" t="s">
        <v>153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6" t="s">
        <v>83</v>
      </c>
      <c r="BK161" s="187">
        <f>ROUND(I161*H161,2)</f>
        <v>0</v>
      </c>
      <c r="BL161" s="16" t="s">
        <v>152</v>
      </c>
      <c r="BM161" s="186" t="s">
        <v>1424</v>
      </c>
    </row>
    <row r="162" s="2" customFormat="1" ht="24.15" customHeight="1">
      <c r="A162" s="35"/>
      <c r="B162" s="174"/>
      <c r="C162" s="175" t="s">
        <v>255</v>
      </c>
      <c r="D162" s="175" t="s">
        <v>154</v>
      </c>
      <c r="E162" s="176" t="s">
        <v>1425</v>
      </c>
      <c r="F162" s="177" t="s">
        <v>1426</v>
      </c>
      <c r="G162" s="178" t="s">
        <v>322</v>
      </c>
      <c r="H162" s="179">
        <v>20</v>
      </c>
      <c r="I162" s="180"/>
      <c r="J162" s="181">
        <f>ROUND(I162*H162,2)</f>
        <v>0</v>
      </c>
      <c r="K162" s="177" t="s">
        <v>173</v>
      </c>
      <c r="L162" s="36"/>
      <c r="M162" s="182" t="s">
        <v>1</v>
      </c>
      <c r="N162" s="183" t="s">
        <v>41</v>
      </c>
      <c r="O162" s="74"/>
      <c r="P162" s="184">
        <f>O162*H162</f>
        <v>0</v>
      </c>
      <c r="Q162" s="184">
        <v>0</v>
      </c>
      <c r="R162" s="184">
        <f>Q162*H162</f>
        <v>0</v>
      </c>
      <c r="S162" s="184">
        <v>0.0089999999999999993</v>
      </c>
      <c r="T162" s="185">
        <f>S162*H162</f>
        <v>0.17999999999999999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6" t="s">
        <v>152</v>
      </c>
      <c r="AT162" s="186" t="s">
        <v>154</v>
      </c>
      <c r="AU162" s="186" t="s">
        <v>85</v>
      </c>
      <c r="AY162" s="16" t="s">
        <v>153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6" t="s">
        <v>83</v>
      </c>
      <c r="BK162" s="187">
        <f>ROUND(I162*H162,2)</f>
        <v>0</v>
      </c>
      <c r="BL162" s="16" t="s">
        <v>152</v>
      </c>
      <c r="BM162" s="186" t="s">
        <v>1427</v>
      </c>
    </row>
    <row r="163" s="2" customFormat="1" ht="24.15" customHeight="1">
      <c r="A163" s="35"/>
      <c r="B163" s="174"/>
      <c r="C163" s="175" t="s">
        <v>259</v>
      </c>
      <c r="D163" s="175" t="s">
        <v>154</v>
      </c>
      <c r="E163" s="176" t="s">
        <v>1428</v>
      </c>
      <c r="F163" s="177" t="s">
        <v>1429</v>
      </c>
      <c r="G163" s="178" t="s">
        <v>322</v>
      </c>
      <c r="H163" s="179">
        <v>6</v>
      </c>
      <c r="I163" s="180"/>
      <c r="J163" s="181">
        <f>ROUND(I163*H163,2)</f>
        <v>0</v>
      </c>
      <c r="K163" s="177" t="s">
        <v>173</v>
      </c>
      <c r="L163" s="36"/>
      <c r="M163" s="182" t="s">
        <v>1</v>
      </c>
      <c r="N163" s="183" t="s">
        <v>41</v>
      </c>
      <c r="O163" s="74"/>
      <c r="P163" s="184">
        <f>O163*H163</f>
        <v>0</v>
      </c>
      <c r="Q163" s="184">
        <v>0</v>
      </c>
      <c r="R163" s="184">
        <f>Q163*H163</f>
        <v>0</v>
      </c>
      <c r="S163" s="184">
        <v>0.040000000000000001</v>
      </c>
      <c r="T163" s="185">
        <f>S163*H163</f>
        <v>0.23999999999999999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6" t="s">
        <v>152</v>
      </c>
      <c r="AT163" s="186" t="s">
        <v>154</v>
      </c>
      <c r="AU163" s="186" t="s">
        <v>85</v>
      </c>
      <c r="AY163" s="16" t="s">
        <v>153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6" t="s">
        <v>83</v>
      </c>
      <c r="BK163" s="187">
        <f>ROUND(I163*H163,2)</f>
        <v>0</v>
      </c>
      <c r="BL163" s="16" t="s">
        <v>152</v>
      </c>
      <c r="BM163" s="186" t="s">
        <v>1430</v>
      </c>
    </row>
    <row r="164" s="12" customFormat="1" ht="22.8" customHeight="1">
      <c r="A164" s="12"/>
      <c r="B164" s="163"/>
      <c r="C164" s="12"/>
      <c r="D164" s="164" t="s">
        <v>75</v>
      </c>
      <c r="E164" s="188" t="s">
        <v>244</v>
      </c>
      <c r="F164" s="188" t="s">
        <v>245</v>
      </c>
      <c r="G164" s="12"/>
      <c r="H164" s="12"/>
      <c r="I164" s="166"/>
      <c r="J164" s="189">
        <f>BK164</f>
        <v>0</v>
      </c>
      <c r="K164" s="12"/>
      <c r="L164" s="163"/>
      <c r="M164" s="168"/>
      <c r="N164" s="169"/>
      <c r="O164" s="169"/>
      <c r="P164" s="170">
        <f>SUM(P165:P168)</f>
        <v>0</v>
      </c>
      <c r="Q164" s="169"/>
      <c r="R164" s="170">
        <f>SUM(R165:R168)</f>
        <v>0</v>
      </c>
      <c r="S164" s="169"/>
      <c r="T164" s="171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4" t="s">
        <v>83</v>
      </c>
      <c r="AT164" s="172" t="s">
        <v>75</v>
      </c>
      <c r="AU164" s="172" t="s">
        <v>83</v>
      </c>
      <c r="AY164" s="164" t="s">
        <v>153</v>
      </c>
      <c r="BK164" s="173">
        <f>SUM(BK165:BK168)</f>
        <v>0</v>
      </c>
    </row>
    <row r="165" s="2" customFormat="1" ht="24.15" customHeight="1">
      <c r="A165" s="35"/>
      <c r="B165" s="174"/>
      <c r="C165" s="175" t="s">
        <v>263</v>
      </c>
      <c r="D165" s="175" t="s">
        <v>154</v>
      </c>
      <c r="E165" s="176" t="s">
        <v>246</v>
      </c>
      <c r="F165" s="177" t="s">
        <v>247</v>
      </c>
      <c r="G165" s="178" t="s">
        <v>248</v>
      </c>
      <c r="H165" s="179">
        <v>0.83999999999999997</v>
      </c>
      <c r="I165" s="180"/>
      <c r="J165" s="181">
        <f>ROUND(I165*H165,2)</f>
        <v>0</v>
      </c>
      <c r="K165" s="177" t="s">
        <v>173</v>
      </c>
      <c r="L165" s="36"/>
      <c r="M165" s="182" t="s">
        <v>1</v>
      </c>
      <c r="N165" s="183" t="s">
        <v>41</v>
      </c>
      <c r="O165" s="74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6" t="s">
        <v>152</v>
      </c>
      <c r="AT165" s="186" t="s">
        <v>154</v>
      </c>
      <c r="AU165" s="186" t="s">
        <v>85</v>
      </c>
      <c r="AY165" s="16" t="s">
        <v>153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6" t="s">
        <v>83</v>
      </c>
      <c r="BK165" s="187">
        <f>ROUND(I165*H165,2)</f>
        <v>0</v>
      </c>
      <c r="BL165" s="16" t="s">
        <v>152</v>
      </c>
      <c r="BM165" s="186" t="s">
        <v>1431</v>
      </c>
    </row>
    <row r="166" s="2" customFormat="1" ht="24.15" customHeight="1">
      <c r="A166" s="35"/>
      <c r="B166" s="174"/>
      <c r="C166" s="175" t="s">
        <v>8</v>
      </c>
      <c r="D166" s="175" t="s">
        <v>154</v>
      </c>
      <c r="E166" s="176" t="s">
        <v>251</v>
      </c>
      <c r="F166" s="177" t="s">
        <v>252</v>
      </c>
      <c r="G166" s="178" t="s">
        <v>248</v>
      </c>
      <c r="H166" s="179">
        <v>7.5599999999999996</v>
      </c>
      <c r="I166" s="180"/>
      <c r="J166" s="181">
        <f>ROUND(I166*H166,2)</f>
        <v>0</v>
      </c>
      <c r="K166" s="177" t="s">
        <v>173</v>
      </c>
      <c r="L166" s="36"/>
      <c r="M166" s="182" t="s">
        <v>1</v>
      </c>
      <c r="N166" s="183" t="s">
        <v>41</v>
      </c>
      <c r="O166" s="74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6" t="s">
        <v>152</v>
      </c>
      <c r="AT166" s="186" t="s">
        <v>154</v>
      </c>
      <c r="AU166" s="186" t="s">
        <v>85</v>
      </c>
      <c r="AY166" s="16" t="s">
        <v>153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6" t="s">
        <v>83</v>
      </c>
      <c r="BK166" s="187">
        <f>ROUND(I166*H166,2)</f>
        <v>0</v>
      </c>
      <c r="BL166" s="16" t="s">
        <v>152</v>
      </c>
      <c r="BM166" s="186" t="s">
        <v>1432</v>
      </c>
    </row>
    <row r="167" s="13" customFormat="1">
      <c r="A167" s="13"/>
      <c r="B167" s="195"/>
      <c r="C167" s="13"/>
      <c r="D167" s="196" t="s">
        <v>201</v>
      </c>
      <c r="E167" s="13"/>
      <c r="F167" s="198" t="s">
        <v>1433</v>
      </c>
      <c r="G167" s="13"/>
      <c r="H167" s="199">
        <v>7.5599999999999996</v>
      </c>
      <c r="I167" s="200"/>
      <c r="J167" s="13"/>
      <c r="K167" s="13"/>
      <c r="L167" s="195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201</v>
      </c>
      <c r="AU167" s="197" t="s">
        <v>85</v>
      </c>
      <c r="AV167" s="13" t="s">
        <v>85</v>
      </c>
      <c r="AW167" s="13" t="s">
        <v>3</v>
      </c>
      <c r="AX167" s="13" t="s">
        <v>83</v>
      </c>
      <c r="AY167" s="197" t="s">
        <v>153</v>
      </c>
    </row>
    <row r="168" s="2" customFormat="1" ht="37.8" customHeight="1">
      <c r="A168" s="35"/>
      <c r="B168" s="174"/>
      <c r="C168" s="175" t="s">
        <v>94</v>
      </c>
      <c r="D168" s="175" t="s">
        <v>154</v>
      </c>
      <c r="E168" s="176" t="s">
        <v>1434</v>
      </c>
      <c r="F168" s="177" t="s">
        <v>1435</v>
      </c>
      <c r="G168" s="178" t="s">
        <v>248</v>
      </c>
      <c r="H168" s="179">
        <v>0.83999999999999997</v>
      </c>
      <c r="I168" s="180"/>
      <c r="J168" s="181">
        <f>ROUND(I168*H168,2)</f>
        <v>0</v>
      </c>
      <c r="K168" s="177" t="s">
        <v>173</v>
      </c>
      <c r="L168" s="36"/>
      <c r="M168" s="182" t="s">
        <v>1</v>
      </c>
      <c r="N168" s="183" t="s">
        <v>41</v>
      </c>
      <c r="O168" s="74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6" t="s">
        <v>152</v>
      </c>
      <c r="AT168" s="186" t="s">
        <v>154</v>
      </c>
      <c r="AU168" s="186" t="s">
        <v>85</v>
      </c>
      <c r="AY168" s="16" t="s">
        <v>153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6" t="s">
        <v>83</v>
      </c>
      <c r="BK168" s="187">
        <f>ROUND(I168*H168,2)</f>
        <v>0</v>
      </c>
      <c r="BL168" s="16" t="s">
        <v>152</v>
      </c>
      <c r="BM168" s="186" t="s">
        <v>1436</v>
      </c>
    </row>
    <row r="169" s="12" customFormat="1" ht="22.8" customHeight="1">
      <c r="A169" s="12"/>
      <c r="B169" s="163"/>
      <c r="C169" s="12"/>
      <c r="D169" s="164" t="s">
        <v>75</v>
      </c>
      <c r="E169" s="188" t="s">
        <v>750</v>
      </c>
      <c r="F169" s="188" t="s">
        <v>751</v>
      </c>
      <c r="G169" s="12"/>
      <c r="H169" s="12"/>
      <c r="I169" s="166"/>
      <c r="J169" s="189">
        <f>BK169</f>
        <v>0</v>
      </c>
      <c r="K169" s="12"/>
      <c r="L169" s="163"/>
      <c r="M169" s="168"/>
      <c r="N169" s="169"/>
      <c r="O169" s="169"/>
      <c r="P169" s="170">
        <f>P170</f>
        <v>0</v>
      </c>
      <c r="Q169" s="169"/>
      <c r="R169" s="170">
        <f>R170</f>
        <v>0</v>
      </c>
      <c r="S169" s="169"/>
      <c r="T169" s="171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4" t="s">
        <v>83</v>
      </c>
      <c r="AT169" s="172" t="s">
        <v>75</v>
      </c>
      <c r="AU169" s="172" t="s">
        <v>83</v>
      </c>
      <c r="AY169" s="164" t="s">
        <v>153</v>
      </c>
      <c r="BK169" s="173">
        <f>BK170</f>
        <v>0</v>
      </c>
    </row>
    <row r="170" s="2" customFormat="1" ht="16.5" customHeight="1">
      <c r="A170" s="35"/>
      <c r="B170" s="174"/>
      <c r="C170" s="175" t="s">
        <v>97</v>
      </c>
      <c r="D170" s="175" t="s">
        <v>154</v>
      </c>
      <c r="E170" s="176" t="s">
        <v>1437</v>
      </c>
      <c r="F170" s="177" t="s">
        <v>1438</v>
      </c>
      <c r="G170" s="178" t="s">
        <v>248</v>
      </c>
      <c r="H170" s="179">
        <v>61.563000000000002</v>
      </c>
      <c r="I170" s="180"/>
      <c r="J170" s="181">
        <f>ROUND(I170*H170,2)</f>
        <v>0</v>
      </c>
      <c r="K170" s="177" t="s">
        <v>173</v>
      </c>
      <c r="L170" s="36"/>
      <c r="M170" s="182" t="s">
        <v>1</v>
      </c>
      <c r="N170" s="183" t="s">
        <v>41</v>
      </c>
      <c r="O170" s="74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6" t="s">
        <v>152</v>
      </c>
      <c r="AT170" s="186" t="s">
        <v>154</v>
      </c>
      <c r="AU170" s="186" t="s">
        <v>85</v>
      </c>
      <c r="AY170" s="16" t="s">
        <v>153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6" t="s">
        <v>83</v>
      </c>
      <c r="BK170" s="187">
        <f>ROUND(I170*H170,2)</f>
        <v>0</v>
      </c>
      <c r="BL170" s="16" t="s">
        <v>152</v>
      </c>
      <c r="BM170" s="186" t="s">
        <v>1439</v>
      </c>
    </row>
    <row r="171" s="12" customFormat="1" ht="25.92" customHeight="1">
      <c r="A171" s="12"/>
      <c r="B171" s="163"/>
      <c r="C171" s="12"/>
      <c r="D171" s="164" t="s">
        <v>75</v>
      </c>
      <c r="E171" s="165" t="s">
        <v>270</v>
      </c>
      <c r="F171" s="165" t="s">
        <v>271</v>
      </c>
      <c r="G171" s="12"/>
      <c r="H171" s="12"/>
      <c r="I171" s="166"/>
      <c r="J171" s="167">
        <f>BK171</f>
        <v>0</v>
      </c>
      <c r="K171" s="12"/>
      <c r="L171" s="163"/>
      <c r="M171" s="168"/>
      <c r="N171" s="169"/>
      <c r="O171" s="169"/>
      <c r="P171" s="170">
        <f>P172+P189+P201+P219+P222</f>
        <v>0</v>
      </c>
      <c r="Q171" s="169"/>
      <c r="R171" s="170">
        <f>R172+R189+R201+R219+R222</f>
        <v>1.91035</v>
      </c>
      <c r="S171" s="169"/>
      <c r="T171" s="171">
        <f>T172+T189+T201+T219+T222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4" t="s">
        <v>85</v>
      </c>
      <c r="AT171" s="172" t="s">
        <v>75</v>
      </c>
      <c r="AU171" s="172" t="s">
        <v>76</v>
      </c>
      <c r="AY171" s="164" t="s">
        <v>153</v>
      </c>
      <c r="BK171" s="173">
        <f>BK172+BK189+BK201+BK219+BK222</f>
        <v>0</v>
      </c>
    </row>
    <row r="172" s="12" customFormat="1" ht="22.8" customHeight="1">
      <c r="A172" s="12"/>
      <c r="B172" s="163"/>
      <c r="C172" s="12"/>
      <c r="D172" s="164" t="s">
        <v>75</v>
      </c>
      <c r="E172" s="188" t="s">
        <v>1440</v>
      </c>
      <c r="F172" s="188" t="s">
        <v>1441</v>
      </c>
      <c r="G172" s="12"/>
      <c r="H172" s="12"/>
      <c r="I172" s="166"/>
      <c r="J172" s="189">
        <f>BK172</f>
        <v>0</v>
      </c>
      <c r="K172" s="12"/>
      <c r="L172" s="163"/>
      <c r="M172" s="168"/>
      <c r="N172" s="169"/>
      <c r="O172" s="169"/>
      <c r="P172" s="170">
        <f>SUM(P173:P188)</f>
        <v>0</v>
      </c>
      <c r="Q172" s="169"/>
      <c r="R172" s="170">
        <f>SUM(R173:R188)</f>
        <v>0.75322</v>
      </c>
      <c r="S172" s="169"/>
      <c r="T172" s="171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4" t="s">
        <v>85</v>
      </c>
      <c r="AT172" s="172" t="s">
        <v>75</v>
      </c>
      <c r="AU172" s="172" t="s">
        <v>83</v>
      </c>
      <c r="AY172" s="164" t="s">
        <v>153</v>
      </c>
      <c r="BK172" s="173">
        <f>SUM(BK173:BK188)</f>
        <v>0</v>
      </c>
    </row>
    <row r="173" s="2" customFormat="1" ht="16.5" customHeight="1">
      <c r="A173" s="35"/>
      <c r="B173" s="174"/>
      <c r="C173" s="175" t="s">
        <v>100</v>
      </c>
      <c r="D173" s="175" t="s">
        <v>154</v>
      </c>
      <c r="E173" s="176" t="s">
        <v>1442</v>
      </c>
      <c r="F173" s="177" t="s">
        <v>1443</v>
      </c>
      <c r="G173" s="178" t="s">
        <v>172</v>
      </c>
      <c r="H173" s="179">
        <v>1</v>
      </c>
      <c r="I173" s="180"/>
      <c r="J173" s="181">
        <f>ROUND(I173*H173,2)</f>
        <v>0</v>
      </c>
      <c r="K173" s="177" t="s">
        <v>1</v>
      </c>
      <c r="L173" s="36"/>
      <c r="M173" s="182" t="s">
        <v>1</v>
      </c>
      <c r="N173" s="183" t="s">
        <v>41</v>
      </c>
      <c r="O173" s="74"/>
      <c r="P173" s="184">
        <f>O173*H173</f>
        <v>0</v>
      </c>
      <c r="Q173" s="184">
        <v>0</v>
      </c>
      <c r="R173" s="184">
        <f>Q173*H173</f>
        <v>0</v>
      </c>
      <c r="S173" s="184">
        <v>0</v>
      </c>
      <c r="T173" s="18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6" t="s">
        <v>94</v>
      </c>
      <c r="AT173" s="186" t="s">
        <v>154</v>
      </c>
      <c r="AU173" s="186" t="s">
        <v>85</v>
      </c>
      <c r="AY173" s="16" t="s">
        <v>153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6" t="s">
        <v>83</v>
      </c>
      <c r="BK173" s="187">
        <f>ROUND(I173*H173,2)</f>
        <v>0</v>
      </c>
      <c r="BL173" s="16" t="s">
        <v>94</v>
      </c>
      <c r="BM173" s="186" t="s">
        <v>1444</v>
      </c>
    </row>
    <row r="174" s="2" customFormat="1" ht="21.75" customHeight="1">
      <c r="A174" s="35"/>
      <c r="B174" s="174"/>
      <c r="C174" s="175" t="s">
        <v>103</v>
      </c>
      <c r="D174" s="175" t="s">
        <v>154</v>
      </c>
      <c r="E174" s="176" t="s">
        <v>1445</v>
      </c>
      <c r="F174" s="177" t="s">
        <v>1446</v>
      </c>
      <c r="G174" s="178" t="s">
        <v>322</v>
      </c>
      <c r="H174" s="179">
        <v>70</v>
      </c>
      <c r="I174" s="180"/>
      <c r="J174" s="181">
        <f>ROUND(I174*H174,2)</f>
        <v>0</v>
      </c>
      <c r="K174" s="177" t="s">
        <v>173</v>
      </c>
      <c r="L174" s="36"/>
      <c r="M174" s="182" t="s">
        <v>1</v>
      </c>
      <c r="N174" s="183" t="s">
        <v>41</v>
      </c>
      <c r="O174" s="74"/>
      <c r="P174" s="184">
        <f>O174*H174</f>
        <v>0</v>
      </c>
      <c r="Q174" s="184">
        <v>0.0074400000000000004</v>
      </c>
      <c r="R174" s="184">
        <f>Q174*H174</f>
        <v>0.52080000000000004</v>
      </c>
      <c r="S174" s="184">
        <v>0</v>
      </c>
      <c r="T174" s="18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6" t="s">
        <v>94</v>
      </c>
      <c r="AT174" s="186" t="s">
        <v>154</v>
      </c>
      <c r="AU174" s="186" t="s">
        <v>85</v>
      </c>
      <c r="AY174" s="16" t="s">
        <v>153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6" t="s">
        <v>83</v>
      </c>
      <c r="BK174" s="187">
        <f>ROUND(I174*H174,2)</f>
        <v>0</v>
      </c>
      <c r="BL174" s="16" t="s">
        <v>94</v>
      </c>
      <c r="BM174" s="186" t="s">
        <v>1447</v>
      </c>
    </row>
    <row r="175" s="2" customFormat="1" ht="21.75" customHeight="1">
      <c r="A175" s="35"/>
      <c r="B175" s="174"/>
      <c r="C175" s="175" t="s">
        <v>111</v>
      </c>
      <c r="D175" s="175" t="s">
        <v>154</v>
      </c>
      <c r="E175" s="176" t="s">
        <v>1448</v>
      </c>
      <c r="F175" s="177" t="s">
        <v>1449</v>
      </c>
      <c r="G175" s="178" t="s">
        <v>322</v>
      </c>
      <c r="H175" s="179">
        <v>15</v>
      </c>
      <c r="I175" s="180"/>
      <c r="J175" s="181">
        <f>ROUND(I175*H175,2)</f>
        <v>0</v>
      </c>
      <c r="K175" s="177" t="s">
        <v>173</v>
      </c>
      <c r="L175" s="36"/>
      <c r="M175" s="182" t="s">
        <v>1</v>
      </c>
      <c r="N175" s="183" t="s">
        <v>41</v>
      </c>
      <c r="O175" s="74"/>
      <c r="P175" s="184">
        <f>O175*H175</f>
        <v>0</v>
      </c>
      <c r="Q175" s="184">
        <v>0.012319999999999999</v>
      </c>
      <c r="R175" s="184">
        <f>Q175*H175</f>
        <v>0.18479999999999999</v>
      </c>
      <c r="S175" s="184">
        <v>0</v>
      </c>
      <c r="T175" s="18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6" t="s">
        <v>94</v>
      </c>
      <c r="AT175" s="186" t="s">
        <v>154</v>
      </c>
      <c r="AU175" s="186" t="s">
        <v>85</v>
      </c>
      <c r="AY175" s="16" t="s">
        <v>153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6" t="s">
        <v>83</v>
      </c>
      <c r="BK175" s="187">
        <f>ROUND(I175*H175,2)</f>
        <v>0</v>
      </c>
      <c r="BL175" s="16" t="s">
        <v>94</v>
      </c>
      <c r="BM175" s="186" t="s">
        <v>1450</v>
      </c>
    </row>
    <row r="176" s="2" customFormat="1" ht="16.5" customHeight="1">
      <c r="A176" s="35"/>
      <c r="B176" s="174"/>
      <c r="C176" s="175" t="s">
        <v>7</v>
      </c>
      <c r="D176" s="175" t="s">
        <v>154</v>
      </c>
      <c r="E176" s="176" t="s">
        <v>1451</v>
      </c>
      <c r="F176" s="177" t="s">
        <v>1452</v>
      </c>
      <c r="G176" s="178" t="s">
        <v>322</v>
      </c>
      <c r="H176" s="179">
        <v>8</v>
      </c>
      <c r="I176" s="180"/>
      <c r="J176" s="181">
        <f>ROUND(I176*H176,2)</f>
        <v>0</v>
      </c>
      <c r="K176" s="177" t="s">
        <v>173</v>
      </c>
      <c r="L176" s="36"/>
      <c r="M176" s="182" t="s">
        <v>1</v>
      </c>
      <c r="N176" s="183" t="s">
        <v>41</v>
      </c>
      <c r="O176" s="74"/>
      <c r="P176" s="184">
        <f>O176*H176</f>
        <v>0</v>
      </c>
      <c r="Q176" s="184">
        <v>0.0020100000000000001</v>
      </c>
      <c r="R176" s="184">
        <f>Q176*H176</f>
        <v>0.016080000000000001</v>
      </c>
      <c r="S176" s="184">
        <v>0</v>
      </c>
      <c r="T176" s="18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6" t="s">
        <v>94</v>
      </c>
      <c r="AT176" s="186" t="s">
        <v>154</v>
      </c>
      <c r="AU176" s="186" t="s">
        <v>85</v>
      </c>
      <c r="AY176" s="16" t="s">
        <v>153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6" t="s">
        <v>83</v>
      </c>
      <c r="BK176" s="187">
        <f>ROUND(I176*H176,2)</f>
        <v>0</v>
      </c>
      <c r="BL176" s="16" t="s">
        <v>94</v>
      </c>
      <c r="BM176" s="186" t="s">
        <v>1453</v>
      </c>
    </row>
    <row r="177" s="2" customFormat="1" ht="16.5" customHeight="1">
      <c r="A177" s="35"/>
      <c r="B177" s="174"/>
      <c r="C177" s="175" t="s">
        <v>116</v>
      </c>
      <c r="D177" s="175" t="s">
        <v>154</v>
      </c>
      <c r="E177" s="176" t="s">
        <v>1454</v>
      </c>
      <c r="F177" s="177" t="s">
        <v>1455</v>
      </c>
      <c r="G177" s="178" t="s">
        <v>322</v>
      </c>
      <c r="H177" s="179">
        <v>15</v>
      </c>
      <c r="I177" s="180"/>
      <c r="J177" s="181">
        <f>ROUND(I177*H177,2)</f>
        <v>0</v>
      </c>
      <c r="K177" s="177" t="s">
        <v>173</v>
      </c>
      <c r="L177" s="36"/>
      <c r="M177" s="182" t="s">
        <v>1</v>
      </c>
      <c r="N177" s="183" t="s">
        <v>41</v>
      </c>
      <c r="O177" s="74"/>
      <c r="P177" s="184">
        <f>O177*H177</f>
        <v>0</v>
      </c>
      <c r="Q177" s="184">
        <v>0.00040999999999999999</v>
      </c>
      <c r="R177" s="184">
        <f>Q177*H177</f>
        <v>0.0061500000000000001</v>
      </c>
      <c r="S177" s="184">
        <v>0</v>
      </c>
      <c r="T177" s="18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6" t="s">
        <v>94</v>
      </c>
      <c r="AT177" s="186" t="s">
        <v>154</v>
      </c>
      <c r="AU177" s="186" t="s">
        <v>85</v>
      </c>
      <c r="AY177" s="16" t="s">
        <v>153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6" t="s">
        <v>83</v>
      </c>
      <c r="BK177" s="187">
        <f>ROUND(I177*H177,2)</f>
        <v>0</v>
      </c>
      <c r="BL177" s="16" t="s">
        <v>94</v>
      </c>
      <c r="BM177" s="186" t="s">
        <v>1456</v>
      </c>
    </row>
    <row r="178" s="2" customFormat="1" ht="16.5" customHeight="1">
      <c r="A178" s="35"/>
      <c r="B178" s="174"/>
      <c r="C178" s="175" t="s">
        <v>119</v>
      </c>
      <c r="D178" s="175" t="s">
        <v>154</v>
      </c>
      <c r="E178" s="176" t="s">
        <v>1457</v>
      </c>
      <c r="F178" s="177" t="s">
        <v>1458</v>
      </c>
      <c r="G178" s="178" t="s">
        <v>322</v>
      </c>
      <c r="H178" s="179">
        <v>21</v>
      </c>
      <c r="I178" s="180"/>
      <c r="J178" s="181">
        <f>ROUND(I178*H178,2)</f>
        <v>0</v>
      </c>
      <c r="K178" s="177" t="s">
        <v>173</v>
      </c>
      <c r="L178" s="36"/>
      <c r="M178" s="182" t="s">
        <v>1</v>
      </c>
      <c r="N178" s="183" t="s">
        <v>41</v>
      </c>
      <c r="O178" s="74"/>
      <c r="P178" s="184">
        <f>O178*H178</f>
        <v>0</v>
      </c>
      <c r="Q178" s="184">
        <v>0.00048000000000000001</v>
      </c>
      <c r="R178" s="184">
        <f>Q178*H178</f>
        <v>0.01008</v>
      </c>
      <c r="S178" s="184">
        <v>0</v>
      </c>
      <c r="T178" s="18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6" t="s">
        <v>94</v>
      </c>
      <c r="AT178" s="186" t="s">
        <v>154</v>
      </c>
      <c r="AU178" s="186" t="s">
        <v>85</v>
      </c>
      <c r="AY178" s="16" t="s">
        <v>153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6" t="s">
        <v>83</v>
      </c>
      <c r="BK178" s="187">
        <f>ROUND(I178*H178,2)</f>
        <v>0</v>
      </c>
      <c r="BL178" s="16" t="s">
        <v>94</v>
      </c>
      <c r="BM178" s="186" t="s">
        <v>1459</v>
      </c>
    </row>
    <row r="179" s="2" customFormat="1" ht="16.5" customHeight="1">
      <c r="A179" s="35"/>
      <c r="B179" s="174"/>
      <c r="C179" s="175" t="s">
        <v>122</v>
      </c>
      <c r="D179" s="175" t="s">
        <v>154</v>
      </c>
      <c r="E179" s="176" t="s">
        <v>1460</v>
      </c>
      <c r="F179" s="177" t="s">
        <v>1461</v>
      </c>
      <c r="G179" s="178" t="s">
        <v>322</v>
      </c>
      <c r="H179" s="179">
        <v>6</v>
      </c>
      <c r="I179" s="180"/>
      <c r="J179" s="181">
        <f>ROUND(I179*H179,2)</f>
        <v>0</v>
      </c>
      <c r="K179" s="177" t="s">
        <v>173</v>
      </c>
      <c r="L179" s="36"/>
      <c r="M179" s="182" t="s">
        <v>1</v>
      </c>
      <c r="N179" s="183" t="s">
        <v>41</v>
      </c>
      <c r="O179" s="74"/>
      <c r="P179" s="184">
        <f>O179*H179</f>
        <v>0</v>
      </c>
      <c r="Q179" s="184">
        <v>0.0022399999999999998</v>
      </c>
      <c r="R179" s="184">
        <f>Q179*H179</f>
        <v>0.013439999999999999</v>
      </c>
      <c r="S179" s="184">
        <v>0</v>
      </c>
      <c r="T179" s="18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6" t="s">
        <v>94</v>
      </c>
      <c r="AT179" s="186" t="s">
        <v>154</v>
      </c>
      <c r="AU179" s="186" t="s">
        <v>85</v>
      </c>
      <c r="AY179" s="16" t="s">
        <v>153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6" t="s">
        <v>83</v>
      </c>
      <c r="BK179" s="187">
        <f>ROUND(I179*H179,2)</f>
        <v>0</v>
      </c>
      <c r="BL179" s="16" t="s">
        <v>94</v>
      </c>
      <c r="BM179" s="186" t="s">
        <v>1462</v>
      </c>
    </row>
    <row r="180" s="2" customFormat="1" ht="16.5" customHeight="1">
      <c r="A180" s="35"/>
      <c r="B180" s="174"/>
      <c r="C180" s="175" t="s">
        <v>307</v>
      </c>
      <c r="D180" s="175" t="s">
        <v>154</v>
      </c>
      <c r="E180" s="176" t="s">
        <v>1463</v>
      </c>
      <c r="F180" s="177" t="s">
        <v>1464</v>
      </c>
      <c r="G180" s="178" t="s">
        <v>172</v>
      </c>
      <c r="H180" s="179">
        <v>14</v>
      </c>
      <c r="I180" s="180"/>
      <c r="J180" s="181">
        <f>ROUND(I180*H180,2)</f>
        <v>0</v>
      </c>
      <c r="K180" s="177" t="s">
        <v>173</v>
      </c>
      <c r="L180" s="36"/>
      <c r="M180" s="182" t="s">
        <v>1</v>
      </c>
      <c r="N180" s="183" t="s">
        <v>41</v>
      </c>
      <c r="O180" s="74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6" t="s">
        <v>94</v>
      </c>
      <c r="AT180" s="186" t="s">
        <v>154</v>
      </c>
      <c r="AU180" s="186" t="s">
        <v>85</v>
      </c>
      <c r="AY180" s="16" t="s">
        <v>153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6" t="s">
        <v>83</v>
      </c>
      <c r="BK180" s="187">
        <f>ROUND(I180*H180,2)</f>
        <v>0</v>
      </c>
      <c r="BL180" s="16" t="s">
        <v>94</v>
      </c>
      <c r="BM180" s="186" t="s">
        <v>1465</v>
      </c>
    </row>
    <row r="181" s="2" customFormat="1" ht="16.5" customHeight="1">
      <c r="A181" s="35"/>
      <c r="B181" s="174"/>
      <c r="C181" s="175" t="s">
        <v>313</v>
      </c>
      <c r="D181" s="175" t="s">
        <v>154</v>
      </c>
      <c r="E181" s="176" t="s">
        <v>1466</v>
      </c>
      <c r="F181" s="177" t="s">
        <v>1467</v>
      </c>
      <c r="G181" s="178" t="s">
        <v>172</v>
      </c>
      <c r="H181" s="179">
        <v>15</v>
      </c>
      <c r="I181" s="180"/>
      <c r="J181" s="181">
        <f>ROUND(I181*H181,2)</f>
        <v>0</v>
      </c>
      <c r="K181" s="177" t="s">
        <v>173</v>
      </c>
      <c r="L181" s="36"/>
      <c r="M181" s="182" t="s">
        <v>1</v>
      </c>
      <c r="N181" s="183" t="s">
        <v>41</v>
      </c>
      <c r="O181" s="74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6" t="s">
        <v>94</v>
      </c>
      <c r="AT181" s="186" t="s">
        <v>154</v>
      </c>
      <c r="AU181" s="186" t="s">
        <v>85</v>
      </c>
      <c r="AY181" s="16" t="s">
        <v>153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6" t="s">
        <v>83</v>
      </c>
      <c r="BK181" s="187">
        <f>ROUND(I181*H181,2)</f>
        <v>0</v>
      </c>
      <c r="BL181" s="16" t="s">
        <v>94</v>
      </c>
      <c r="BM181" s="186" t="s">
        <v>1468</v>
      </c>
    </row>
    <row r="182" s="2" customFormat="1" ht="21.75" customHeight="1">
      <c r="A182" s="35"/>
      <c r="B182" s="174"/>
      <c r="C182" s="175" t="s">
        <v>319</v>
      </c>
      <c r="D182" s="175" t="s">
        <v>154</v>
      </c>
      <c r="E182" s="176" t="s">
        <v>1469</v>
      </c>
      <c r="F182" s="177" t="s">
        <v>1470</v>
      </c>
      <c r="G182" s="178" t="s">
        <v>172</v>
      </c>
      <c r="H182" s="179">
        <v>7</v>
      </c>
      <c r="I182" s="180"/>
      <c r="J182" s="181">
        <f>ROUND(I182*H182,2)</f>
        <v>0</v>
      </c>
      <c r="K182" s="177" t="s">
        <v>173</v>
      </c>
      <c r="L182" s="36"/>
      <c r="M182" s="182" t="s">
        <v>1</v>
      </c>
      <c r="N182" s="183" t="s">
        <v>41</v>
      </c>
      <c r="O182" s="74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6" t="s">
        <v>94</v>
      </c>
      <c r="AT182" s="186" t="s">
        <v>154</v>
      </c>
      <c r="AU182" s="186" t="s">
        <v>85</v>
      </c>
      <c r="AY182" s="16" t="s">
        <v>153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6" t="s">
        <v>83</v>
      </c>
      <c r="BK182" s="187">
        <f>ROUND(I182*H182,2)</f>
        <v>0</v>
      </c>
      <c r="BL182" s="16" t="s">
        <v>94</v>
      </c>
      <c r="BM182" s="186" t="s">
        <v>1471</v>
      </c>
    </row>
    <row r="183" s="2" customFormat="1" ht="24.15" customHeight="1">
      <c r="A183" s="35"/>
      <c r="B183" s="174"/>
      <c r="C183" s="175" t="s">
        <v>325</v>
      </c>
      <c r="D183" s="175" t="s">
        <v>154</v>
      </c>
      <c r="E183" s="176" t="s">
        <v>1472</v>
      </c>
      <c r="F183" s="177" t="s">
        <v>1473</v>
      </c>
      <c r="G183" s="178" t="s">
        <v>172</v>
      </c>
      <c r="H183" s="179">
        <v>3</v>
      </c>
      <c r="I183" s="180"/>
      <c r="J183" s="181">
        <f>ROUND(I183*H183,2)</f>
        <v>0</v>
      </c>
      <c r="K183" s="177" t="s">
        <v>173</v>
      </c>
      <c r="L183" s="36"/>
      <c r="M183" s="182" t="s">
        <v>1</v>
      </c>
      <c r="N183" s="183" t="s">
        <v>41</v>
      </c>
      <c r="O183" s="74"/>
      <c r="P183" s="184">
        <f>O183*H183</f>
        <v>0</v>
      </c>
      <c r="Q183" s="184">
        <v>6.0000000000000002E-05</v>
      </c>
      <c r="R183" s="184">
        <f>Q183*H183</f>
        <v>0.00018000000000000001</v>
      </c>
      <c r="S183" s="184">
        <v>0</v>
      </c>
      <c r="T183" s="18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6" t="s">
        <v>94</v>
      </c>
      <c r="AT183" s="186" t="s">
        <v>154</v>
      </c>
      <c r="AU183" s="186" t="s">
        <v>85</v>
      </c>
      <c r="AY183" s="16" t="s">
        <v>153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6" t="s">
        <v>83</v>
      </c>
      <c r="BK183" s="187">
        <f>ROUND(I183*H183,2)</f>
        <v>0</v>
      </c>
      <c r="BL183" s="16" t="s">
        <v>94</v>
      </c>
      <c r="BM183" s="186" t="s">
        <v>1474</v>
      </c>
    </row>
    <row r="184" s="2" customFormat="1" ht="24.15" customHeight="1">
      <c r="A184" s="35"/>
      <c r="B184" s="174"/>
      <c r="C184" s="204" t="s">
        <v>330</v>
      </c>
      <c r="D184" s="204" t="s">
        <v>420</v>
      </c>
      <c r="E184" s="205" t="s">
        <v>1475</v>
      </c>
      <c r="F184" s="206" t="s">
        <v>1476</v>
      </c>
      <c r="G184" s="207" t="s">
        <v>172</v>
      </c>
      <c r="H184" s="208">
        <v>4</v>
      </c>
      <c r="I184" s="209"/>
      <c r="J184" s="210">
        <f>ROUND(I184*H184,2)</f>
        <v>0</v>
      </c>
      <c r="K184" s="206" t="s">
        <v>173</v>
      </c>
      <c r="L184" s="211"/>
      <c r="M184" s="212" t="s">
        <v>1</v>
      </c>
      <c r="N184" s="213" t="s">
        <v>41</v>
      </c>
      <c r="O184" s="74"/>
      <c r="P184" s="184">
        <f>O184*H184</f>
        <v>0</v>
      </c>
      <c r="Q184" s="184">
        <v>0.00016000000000000001</v>
      </c>
      <c r="R184" s="184">
        <f>Q184*H184</f>
        <v>0.00064000000000000005</v>
      </c>
      <c r="S184" s="184">
        <v>0</v>
      </c>
      <c r="T184" s="18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6" t="s">
        <v>347</v>
      </c>
      <c r="AT184" s="186" t="s">
        <v>420</v>
      </c>
      <c r="AU184" s="186" t="s">
        <v>85</v>
      </c>
      <c r="AY184" s="16" t="s">
        <v>153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6" t="s">
        <v>83</v>
      </c>
      <c r="BK184" s="187">
        <f>ROUND(I184*H184,2)</f>
        <v>0</v>
      </c>
      <c r="BL184" s="16" t="s">
        <v>94</v>
      </c>
      <c r="BM184" s="186" t="s">
        <v>1477</v>
      </c>
    </row>
    <row r="185" s="2" customFormat="1" ht="16.5" customHeight="1">
      <c r="A185" s="35"/>
      <c r="B185" s="174"/>
      <c r="C185" s="175" t="s">
        <v>335</v>
      </c>
      <c r="D185" s="175" t="s">
        <v>154</v>
      </c>
      <c r="E185" s="176" t="s">
        <v>1478</v>
      </c>
      <c r="F185" s="177" t="s">
        <v>1479</v>
      </c>
      <c r="G185" s="178" t="s">
        <v>172</v>
      </c>
      <c r="H185" s="179">
        <v>3</v>
      </c>
      <c r="I185" s="180"/>
      <c r="J185" s="181">
        <f>ROUND(I185*H185,2)</f>
        <v>0</v>
      </c>
      <c r="K185" s="177" t="s">
        <v>173</v>
      </c>
      <c r="L185" s="36"/>
      <c r="M185" s="182" t="s">
        <v>1</v>
      </c>
      <c r="N185" s="183" t="s">
        <v>41</v>
      </c>
      <c r="O185" s="74"/>
      <c r="P185" s="184">
        <f>O185*H185</f>
        <v>0</v>
      </c>
      <c r="Q185" s="184">
        <v>0.00029</v>
      </c>
      <c r="R185" s="184">
        <f>Q185*H185</f>
        <v>0.00087000000000000001</v>
      </c>
      <c r="S185" s="184">
        <v>0</v>
      </c>
      <c r="T185" s="18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6" t="s">
        <v>94</v>
      </c>
      <c r="AT185" s="186" t="s">
        <v>154</v>
      </c>
      <c r="AU185" s="186" t="s">
        <v>85</v>
      </c>
      <c r="AY185" s="16" t="s">
        <v>153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6" t="s">
        <v>83</v>
      </c>
      <c r="BK185" s="187">
        <f>ROUND(I185*H185,2)</f>
        <v>0</v>
      </c>
      <c r="BL185" s="16" t="s">
        <v>94</v>
      </c>
      <c r="BM185" s="186" t="s">
        <v>1480</v>
      </c>
    </row>
    <row r="186" s="2" customFormat="1" ht="21.75" customHeight="1">
      <c r="A186" s="35"/>
      <c r="B186" s="174"/>
      <c r="C186" s="175" t="s">
        <v>342</v>
      </c>
      <c r="D186" s="175" t="s">
        <v>154</v>
      </c>
      <c r="E186" s="176" t="s">
        <v>1481</v>
      </c>
      <c r="F186" s="177" t="s">
        <v>1482</v>
      </c>
      <c r="G186" s="178" t="s">
        <v>172</v>
      </c>
      <c r="H186" s="179">
        <v>1</v>
      </c>
      <c r="I186" s="180"/>
      <c r="J186" s="181">
        <f>ROUND(I186*H186,2)</f>
        <v>0</v>
      </c>
      <c r="K186" s="177" t="s">
        <v>173</v>
      </c>
      <c r="L186" s="36"/>
      <c r="M186" s="182" t="s">
        <v>1</v>
      </c>
      <c r="N186" s="183" t="s">
        <v>41</v>
      </c>
      <c r="O186" s="74"/>
      <c r="P186" s="184">
        <f>O186*H186</f>
        <v>0</v>
      </c>
      <c r="Q186" s="184">
        <v>0.00018000000000000001</v>
      </c>
      <c r="R186" s="184">
        <f>Q186*H186</f>
        <v>0.00018000000000000001</v>
      </c>
      <c r="S186" s="184">
        <v>0</v>
      </c>
      <c r="T186" s="18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6" t="s">
        <v>94</v>
      </c>
      <c r="AT186" s="186" t="s">
        <v>154</v>
      </c>
      <c r="AU186" s="186" t="s">
        <v>85</v>
      </c>
      <c r="AY186" s="16" t="s">
        <v>153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6" t="s">
        <v>83</v>
      </c>
      <c r="BK186" s="187">
        <f>ROUND(I186*H186,2)</f>
        <v>0</v>
      </c>
      <c r="BL186" s="16" t="s">
        <v>94</v>
      </c>
      <c r="BM186" s="186" t="s">
        <v>1483</v>
      </c>
    </row>
    <row r="187" s="2" customFormat="1" ht="21.75" customHeight="1">
      <c r="A187" s="35"/>
      <c r="B187" s="174"/>
      <c r="C187" s="175" t="s">
        <v>347</v>
      </c>
      <c r="D187" s="175" t="s">
        <v>154</v>
      </c>
      <c r="E187" s="176" t="s">
        <v>1484</v>
      </c>
      <c r="F187" s="177" t="s">
        <v>1485</v>
      </c>
      <c r="G187" s="178" t="s">
        <v>322</v>
      </c>
      <c r="H187" s="179">
        <v>135</v>
      </c>
      <c r="I187" s="180"/>
      <c r="J187" s="181">
        <f>ROUND(I187*H187,2)</f>
        <v>0</v>
      </c>
      <c r="K187" s="177" t="s">
        <v>173</v>
      </c>
      <c r="L187" s="36"/>
      <c r="M187" s="182" t="s">
        <v>1</v>
      </c>
      <c r="N187" s="183" t="s">
        <v>41</v>
      </c>
      <c r="O187" s="74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6" t="s">
        <v>94</v>
      </c>
      <c r="AT187" s="186" t="s">
        <v>154</v>
      </c>
      <c r="AU187" s="186" t="s">
        <v>85</v>
      </c>
      <c r="AY187" s="16" t="s">
        <v>153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6" t="s">
        <v>83</v>
      </c>
      <c r="BK187" s="187">
        <f>ROUND(I187*H187,2)</f>
        <v>0</v>
      </c>
      <c r="BL187" s="16" t="s">
        <v>94</v>
      </c>
      <c r="BM187" s="186" t="s">
        <v>1486</v>
      </c>
    </row>
    <row r="188" s="2" customFormat="1" ht="24.15" customHeight="1">
      <c r="A188" s="35"/>
      <c r="B188" s="174"/>
      <c r="C188" s="175" t="s">
        <v>353</v>
      </c>
      <c r="D188" s="175" t="s">
        <v>154</v>
      </c>
      <c r="E188" s="176" t="s">
        <v>1487</v>
      </c>
      <c r="F188" s="177" t="s">
        <v>1488</v>
      </c>
      <c r="G188" s="178" t="s">
        <v>831</v>
      </c>
      <c r="H188" s="214"/>
      <c r="I188" s="180"/>
      <c r="J188" s="181">
        <f>ROUND(I188*H188,2)</f>
        <v>0</v>
      </c>
      <c r="K188" s="177" t="s">
        <v>173</v>
      </c>
      <c r="L188" s="36"/>
      <c r="M188" s="182" t="s">
        <v>1</v>
      </c>
      <c r="N188" s="183" t="s">
        <v>41</v>
      </c>
      <c r="O188" s="74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6" t="s">
        <v>94</v>
      </c>
      <c r="AT188" s="186" t="s">
        <v>154</v>
      </c>
      <c r="AU188" s="186" t="s">
        <v>85</v>
      </c>
      <c r="AY188" s="16" t="s">
        <v>153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6" t="s">
        <v>83</v>
      </c>
      <c r="BK188" s="187">
        <f>ROUND(I188*H188,2)</f>
        <v>0</v>
      </c>
      <c r="BL188" s="16" t="s">
        <v>94</v>
      </c>
      <c r="BM188" s="186" t="s">
        <v>1489</v>
      </c>
    </row>
    <row r="189" s="12" customFormat="1" ht="22.8" customHeight="1">
      <c r="A189" s="12"/>
      <c r="B189" s="163"/>
      <c r="C189" s="12"/>
      <c r="D189" s="164" t="s">
        <v>75</v>
      </c>
      <c r="E189" s="188" t="s">
        <v>1490</v>
      </c>
      <c r="F189" s="188" t="s">
        <v>1491</v>
      </c>
      <c r="G189" s="12"/>
      <c r="H189" s="12"/>
      <c r="I189" s="166"/>
      <c r="J189" s="189">
        <f>BK189</f>
        <v>0</v>
      </c>
      <c r="K189" s="12"/>
      <c r="L189" s="163"/>
      <c r="M189" s="168"/>
      <c r="N189" s="169"/>
      <c r="O189" s="169"/>
      <c r="P189" s="170">
        <f>SUM(P190:P200)</f>
        <v>0</v>
      </c>
      <c r="Q189" s="169"/>
      <c r="R189" s="170">
        <f>SUM(R190:R200)</f>
        <v>0.33632000000000001</v>
      </c>
      <c r="S189" s="169"/>
      <c r="T189" s="171">
        <f>SUM(T190:T200)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4" t="s">
        <v>85</v>
      </c>
      <c r="AT189" s="172" t="s">
        <v>75</v>
      </c>
      <c r="AU189" s="172" t="s">
        <v>83</v>
      </c>
      <c r="AY189" s="164" t="s">
        <v>153</v>
      </c>
      <c r="BK189" s="173">
        <f>SUM(BK190:BK200)</f>
        <v>0</v>
      </c>
    </row>
    <row r="190" s="2" customFormat="1" ht="16.5" customHeight="1">
      <c r="A190" s="35"/>
      <c r="B190" s="174"/>
      <c r="C190" s="175" t="s">
        <v>357</v>
      </c>
      <c r="D190" s="175" t="s">
        <v>154</v>
      </c>
      <c r="E190" s="176" t="s">
        <v>1492</v>
      </c>
      <c r="F190" s="177" t="s">
        <v>1443</v>
      </c>
      <c r="G190" s="178" t="s">
        <v>172</v>
      </c>
      <c r="H190" s="179">
        <v>1</v>
      </c>
      <c r="I190" s="180"/>
      <c r="J190" s="181">
        <f>ROUND(I190*H190,2)</f>
        <v>0</v>
      </c>
      <c r="K190" s="177" t="s">
        <v>1</v>
      </c>
      <c r="L190" s="36"/>
      <c r="M190" s="182" t="s">
        <v>1</v>
      </c>
      <c r="N190" s="183" t="s">
        <v>41</v>
      </c>
      <c r="O190" s="74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6" t="s">
        <v>94</v>
      </c>
      <c r="AT190" s="186" t="s">
        <v>154</v>
      </c>
      <c r="AU190" s="186" t="s">
        <v>85</v>
      </c>
      <c r="AY190" s="16" t="s">
        <v>153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6" t="s">
        <v>83</v>
      </c>
      <c r="BK190" s="187">
        <f>ROUND(I190*H190,2)</f>
        <v>0</v>
      </c>
      <c r="BL190" s="16" t="s">
        <v>94</v>
      </c>
      <c r="BM190" s="186" t="s">
        <v>1493</v>
      </c>
    </row>
    <row r="191" s="2" customFormat="1" ht="24.15" customHeight="1">
      <c r="A191" s="35"/>
      <c r="B191" s="174"/>
      <c r="C191" s="175" t="s">
        <v>361</v>
      </c>
      <c r="D191" s="175" t="s">
        <v>154</v>
      </c>
      <c r="E191" s="176" t="s">
        <v>1494</v>
      </c>
      <c r="F191" s="177" t="s">
        <v>1495</v>
      </c>
      <c r="G191" s="178" t="s">
        <v>322</v>
      </c>
      <c r="H191" s="179">
        <v>148</v>
      </c>
      <c r="I191" s="180"/>
      <c r="J191" s="181">
        <f>ROUND(I191*H191,2)</f>
        <v>0</v>
      </c>
      <c r="K191" s="177" t="s">
        <v>173</v>
      </c>
      <c r="L191" s="36"/>
      <c r="M191" s="182" t="s">
        <v>1</v>
      </c>
      <c r="N191" s="183" t="s">
        <v>41</v>
      </c>
      <c r="O191" s="74"/>
      <c r="P191" s="184">
        <f>O191*H191</f>
        <v>0</v>
      </c>
      <c r="Q191" s="184">
        <v>0.00084000000000000003</v>
      </c>
      <c r="R191" s="184">
        <f>Q191*H191</f>
        <v>0.12432</v>
      </c>
      <c r="S191" s="184">
        <v>0</v>
      </c>
      <c r="T191" s="18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6" t="s">
        <v>94</v>
      </c>
      <c r="AT191" s="186" t="s">
        <v>154</v>
      </c>
      <c r="AU191" s="186" t="s">
        <v>85</v>
      </c>
      <c r="AY191" s="16" t="s">
        <v>153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6" t="s">
        <v>83</v>
      </c>
      <c r="BK191" s="187">
        <f>ROUND(I191*H191,2)</f>
        <v>0</v>
      </c>
      <c r="BL191" s="16" t="s">
        <v>94</v>
      </c>
      <c r="BM191" s="186" t="s">
        <v>1496</v>
      </c>
    </row>
    <row r="192" s="2" customFormat="1" ht="24.15" customHeight="1">
      <c r="A192" s="35"/>
      <c r="B192" s="174"/>
      <c r="C192" s="175" t="s">
        <v>568</v>
      </c>
      <c r="D192" s="175" t="s">
        <v>154</v>
      </c>
      <c r="E192" s="176" t="s">
        <v>1497</v>
      </c>
      <c r="F192" s="177" t="s">
        <v>1498</v>
      </c>
      <c r="G192" s="178" t="s">
        <v>322</v>
      </c>
      <c r="H192" s="179">
        <v>92</v>
      </c>
      <c r="I192" s="180"/>
      <c r="J192" s="181">
        <f>ROUND(I192*H192,2)</f>
        <v>0</v>
      </c>
      <c r="K192" s="177" t="s">
        <v>173</v>
      </c>
      <c r="L192" s="36"/>
      <c r="M192" s="182" t="s">
        <v>1</v>
      </c>
      <c r="N192" s="183" t="s">
        <v>41</v>
      </c>
      <c r="O192" s="74"/>
      <c r="P192" s="184">
        <f>O192*H192</f>
        <v>0</v>
      </c>
      <c r="Q192" s="184">
        <v>0.00116</v>
      </c>
      <c r="R192" s="184">
        <f>Q192*H192</f>
        <v>0.10672</v>
      </c>
      <c r="S192" s="184">
        <v>0</v>
      </c>
      <c r="T192" s="18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6" t="s">
        <v>94</v>
      </c>
      <c r="AT192" s="186" t="s">
        <v>154</v>
      </c>
      <c r="AU192" s="186" t="s">
        <v>85</v>
      </c>
      <c r="AY192" s="16" t="s">
        <v>153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6" t="s">
        <v>83</v>
      </c>
      <c r="BK192" s="187">
        <f>ROUND(I192*H192,2)</f>
        <v>0</v>
      </c>
      <c r="BL192" s="16" t="s">
        <v>94</v>
      </c>
      <c r="BM192" s="186" t="s">
        <v>1499</v>
      </c>
    </row>
    <row r="193" s="2" customFormat="1" ht="24.15" customHeight="1">
      <c r="A193" s="35"/>
      <c r="B193" s="174"/>
      <c r="C193" s="175" t="s">
        <v>575</v>
      </c>
      <c r="D193" s="175" t="s">
        <v>154</v>
      </c>
      <c r="E193" s="176" t="s">
        <v>1500</v>
      </c>
      <c r="F193" s="177" t="s">
        <v>1501</v>
      </c>
      <c r="G193" s="178" t="s">
        <v>322</v>
      </c>
      <c r="H193" s="179">
        <v>21</v>
      </c>
      <c r="I193" s="180"/>
      <c r="J193" s="181">
        <f>ROUND(I193*H193,2)</f>
        <v>0</v>
      </c>
      <c r="K193" s="177" t="s">
        <v>173</v>
      </c>
      <c r="L193" s="36"/>
      <c r="M193" s="182" t="s">
        <v>1</v>
      </c>
      <c r="N193" s="183" t="s">
        <v>41</v>
      </c>
      <c r="O193" s="74"/>
      <c r="P193" s="184">
        <f>O193*H193</f>
        <v>0</v>
      </c>
      <c r="Q193" s="184">
        <v>0.0014400000000000001</v>
      </c>
      <c r="R193" s="184">
        <f>Q193*H193</f>
        <v>0.030240000000000003</v>
      </c>
      <c r="S193" s="184">
        <v>0</v>
      </c>
      <c r="T193" s="18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6" t="s">
        <v>94</v>
      </c>
      <c r="AT193" s="186" t="s">
        <v>154</v>
      </c>
      <c r="AU193" s="186" t="s">
        <v>85</v>
      </c>
      <c r="AY193" s="16" t="s">
        <v>153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6" t="s">
        <v>83</v>
      </c>
      <c r="BK193" s="187">
        <f>ROUND(I193*H193,2)</f>
        <v>0</v>
      </c>
      <c r="BL193" s="16" t="s">
        <v>94</v>
      </c>
      <c r="BM193" s="186" t="s">
        <v>1502</v>
      </c>
    </row>
    <row r="194" s="2" customFormat="1" ht="37.8" customHeight="1">
      <c r="A194" s="35"/>
      <c r="B194" s="174"/>
      <c r="C194" s="175" t="s">
        <v>582</v>
      </c>
      <c r="D194" s="175" t="s">
        <v>154</v>
      </c>
      <c r="E194" s="176" t="s">
        <v>1503</v>
      </c>
      <c r="F194" s="177" t="s">
        <v>1504</v>
      </c>
      <c r="G194" s="178" t="s">
        <v>322</v>
      </c>
      <c r="H194" s="179">
        <v>148</v>
      </c>
      <c r="I194" s="180"/>
      <c r="J194" s="181">
        <f>ROUND(I194*H194,2)</f>
        <v>0</v>
      </c>
      <c r="K194" s="177" t="s">
        <v>173</v>
      </c>
      <c r="L194" s="36"/>
      <c r="M194" s="182" t="s">
        <v>1</v>
      </c>
      <c r="N194" s="183" t="s">
        <v>41</v>
      </c>
      <c r="O194" s="74"/>
      <c r="P194" s="184">
        <f>O194*H194</f>
        <v>0</v>
      </c>
      <c r="Q194" s="184">
        <v>6.9999999999999994E-05</v>
      </c>
      <c r="R194" s="184">
        <f>Q194*H194</f>
        <v>0.010359999999999999</v>
      </c>
      <c r="S194" s="184">
        <v>0</v>
      </c>
      <c r="T194" s="18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6" t="s">
        <v>94</v>
      </c>
      <c r="AT194" s="186" t="s">
        <v>154</v>
      </c>
      <c r="AU194" s="186" t="s">
        <v>85</v>
      </c>
      <c r="AY194" s="16" t="s">
        <v>153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6" t="s">
        <v>83</v>
      </c>
      <c r="BK194" s="187">
        <f>ROUND(I194*H194,2)</f>
        <v>0</v>
      </c>
      <c r="BL194" s="16" t="s">
        <v>94</v>
      </c>
      <c r="BM194" s="186" t="s">
        <v>1505</v>
      </c>
    </row>
    <row r="195" s="2" customFormat="1" ht="37.8" customHeight="1">
      <c r="A195" s="35"/>
      <c r="B195" s="174"/>
      <c r="C195" s="175" t="s">
        <v>586</v>
      </c>
      <c r="D195" s="175" t="s">
        <v>154</v>
      </c>
      <c r="E195" s="176" t="s">
        <v>1506</v>
      </c>
      <c r="F195" s="177" t="s">
        <v>1507</v>
      </c>
      <c r="G195" s="178" t="s">
        <v>322</v>
      </c>
      <c r="H195" s="179">
        <v>113</v>
      </c>
      <c r="I195" s="180"/>
      <c r="J195" s="181">
        <f>ROUND(I195*H195,2)</f>
        <v>0</v>
      </c>
      <c r="K195" s="177" t="s">
        <v>173</v>
      </c>
      <c r="L195" s="36"/>
      <c r="M195" s="182" t="s">
        <v>1</v>
      </c>
      <c r="N195" s="183" t="s">
        <v>41</v>
      </c>
      <c r="O195" s="74"/>
      <c r="P195" s="184">
        <f>O195*H195</f>
        <v>0</v>
      </c>
      <c r="Q195" s="184">
        <v>9.0000000000000006E-05</v>
      </c>
      <c r="R195" s="184">
        <f>Q195*H195</f>
        <v>0.01017</v>
      </c>
      <c r="S195" s="184">
        <v>0</v>
      </c>
      <c r="T195" s="18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6" t="s">
        <v>94</v>
      </c>
      <c r="AT195" s="186" t="s">
        <v>154</v>
      </c>
      <c r="AU195" s="186" t="s">
        <v>85</v>
      </c>
      <c r="AY195" s="16" t="s">
        <v>153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6" t="s">
        <v>83</v>
      </c>
      <c r="BK195" s="187">
        <f>ROUND(I195*H195,2)</f>
        <v>0</v>
      </c>
      <c r="BL195" s="16" t="s">
        <v>94</v>
      </c>
      <c r="BM195" s="186" t="s">
        <v>1508</v>
      </c>
    </row>
    <row r="196" s="2" customFormat="1" ht="16.5" customHeight="1">
      <c r="A196" s="35"/>
      <c r="B196" s="174"/>
      <c r="C196" s="175" t="s">
        <v>592</v>
      </c>
      <c r="D196" s="175" t="s">
        <v>154</v>
      </c>
      <c r="E196" s="176" t="s">
        <v>1509</v>
      </c>
      <c r="F196" s="177" t="s">
        <v>1510</v>
      </c>
      <c r="G196" s="178" t="s">
        <v>172</v>
      </c>
      <c r="H196" s="179">
        <v>51</v>
      </c>
      <c r="I196" s="180"/>
      <c r="J196" s="181">
        <f>ROUND(I196*H196,2)</f>
        <v>0</v>
      </c>
      <c r="K196" s="177" t="s">
        <v>173</v>
      </c>
      <c r="L196" s="36"/>
      <c r="M196" s="182" t="s">
        <v>1</v>
      </c>
      <c r="N196" s="183" t="s">
        <v>41</v>
      </c>
      <c r="O196" s="74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6" t="s">
        <v>94</v>
      </c>
      <c r="AT196" s="186" t="s">
        <v>154</v>
      </c>
      <c r="AU196" s="186" t="s">
        <v>85</v>
      </c>
      <c r="AY196" s="16" t="s">
        <v>153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6" t="s">
        <v>83</v>
      </c>
      <c r="BK196" s="187">
        <f>ROUND(I196*H196,2)</f>
        <v>0</v>
      </c>
      <c r="BL196" s="16" t="s">
        <v>94</v>
      </c>
      <c r="BM196" s="186" t="s">
        <v>1511</v>
      </c>
    </row>
    <row r="197" s="2" customFormat="1" ht="16.5" customHeight="1">
      <c r="A197" s="35"/>
      <c r="B197" s="174"/>
      <c r="C197" s="175" t="s">
        <v>596</v>
      </c>
      <c r="D197" s="175" t="s">
        <v>154</v>
      </c>
      <c r="E197" s="176" t="s">
        <v>1512</v>
      </c>
      <c r="F197" s="177" t="s">
        <v>1513</v>
      </c>
      <c r="G197" s="178" t="s">
        <v>172</v>
      </c>
      <c r="H197" s="179">
        <v>3</v>
      </c>
      <c r="I197" s="180"/>
      <c r="J197" s="181">
        <f>ROUND(I197*H197,2)</f>
        <v>0</v>
      </c>
      <c r="K197" s="177" t="s">
        <v>173</v>
      </c>
      <c r="L197" s="36"/>
      <c r="M197" s="182" t="s">
        <v>1</v>
      </c>
      <c r="N197" s="183" t="s">
        <v>41</v>
      </c>
      <c r="O197" s="74"/>
      <c r="P197" s="184">
        <f>O197*H197</f>
        <v>0</v>
      </c>
      <c r="Q197" s="184">
        <v>0.00076999999999999996</v>
      </c>
      <c r="R197" s="184">
        <f>Q197*H197</f>
        <v>0.00231</v>
      </c>
      <c r="S197" s="184">
        <v>0</v>
      </c>
      <c r="T197" s="18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6" t="s">
        <v>94</v>
      </c>
      <c r="AT197" s="186" t="s">
        <v>154</v>
      </c>
      <c r="AU197" s="186" t="s">
        <v>85</v>
      </c>
      <c r="AY197" s="16" t="s">
        <v>153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6" t="s">
        <v>83</v>
      </c>
      <c r="BK197" s="187">
        <f>ROUND(I197*H197,2)</f>
        <v>0</v>
      </c>
      <c r="BL197" s="16" t="s">
        <v>94</v>
      </c>
      <c r="BM197" s="186" t="s">
        <v>1514</v>
      </c>
    </row>
    <row r="198" s="2" customFormat="1" ht="24.15" customHeight="1">
      <c r="A198" s="35"/>
      <c r="B198" s="174"/>
      <c r="C198" s="175" t="s">
        <v>600</v>
      </c>
      <c r="D198" s="175" t="s">
        <v>154</v>
      </c>
      <c r="E198" s="176" t="s">
        <v>1515</v>
      </c>
      <c r="F198" s="177" t="s">
        <v>1516</v>
      </c>
      <c r="G198" s="178" t="s">
        <v>322</v>
      </c>
      <c r="H198" s="179">
        <v>261</v>
      </c>
      <c r="I198" s="180"/>
      <c r="J198" s="181">
        <f>ROUND(I198*H198,2)</f>
        <v>0</v>
      </c>
      <c r="K198" s="177" t="s">
        <v>173</v>
      </c>
      <c r="L198" s="36"/>
      <c r="M198" s="182" t="s">
        <v>1</v>
      </c>
      <c r="N198" s="183" t="s">
        <v>41</v>
      </c>
      <c r="O198" s="74"/>
      <c r="P198" s="184">
        <f>O198*H198</f>
        <v>0</v>
      </c>
      <c r="Q198" s="184">
        <v>0.00019000000000000001</v>
      </c>
      <c r="R198" s="184">
        <f>Q198*H198</f>
        <v>0.049590000000000002</v>
      </c>
      <c r="S198" s="184">
        <v>0</v>
      </c>
      <c r="T198" s="18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6" t="s">
        <v>94</v>
      </c>
      <c r="AT198" s="186" t="s">
        <v>154</v>
      </c>
      <c r="AU198" s="186" t="s">
        <v>85</v>
      </c>
      <c r="AY198" s="16" t="s">
        <v>153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6" t="s">
        <v>83</v>
      </c>
      <c r="BK198" s="187">
        <f>ROUND(I198*H198,2)</f>
        <v>0</v>
      </c>
      <c r="BL198" s="16" t="s">
        <v>94</v>
      </c>
      <c r="BM198" s="186" t="s">
        <v>1517</v>
      </c>
    </row>
    <row r="199" s="2" customFormat="1" ht="21.75" customHeight="1">
      <c r="A199" s="35"/>
      <c r="B199" s="174"/>
      <c r="C199" s="175" t="s">
        <v>604</v>
      </c>
      <c r="D199" s="175" t="s">
        <v>154</v>
      </c>
      <c r="E199" s="176" t="s">
        <v>1518</v>
      </c>
      <c r="F199" s="177" t="s">
        <v>1519</v>
      </c>
      <c r="G199" s="178" t="s">
        <v>322</v>
      </c>
      <c r="H199" s="179">
        <v>261</v>
      </c>
      <c r="I199" s="180"/>
      <c r="J199" s="181">
        <f>ROUND(I199*H199,2)</f>
        <v>0</v>
      </c>
      <c r="K199" s="177" t="s">
        <v>173</v>
      </c>
      <c r="L199" s="36"/>
      <c r="M199" s="182" t="s">
        <v>1</v>
      </c>
      <c r="N199" s="183" t="s">
        <v>41</v>
      </c>
      <c r="O199" s="74"/>
      <c r="P199" s="184">
        <f>O199*H199</f>
        <v>0</v>
      </c>
      <c r="Q199" s="184">
        <v>1.0000000000000001E-05</v>
      </c>
      <c r="R199" s="184">
        <f>Q199*H199</f>
        <v>0.0026100000000000003</v>
      </c>
      <c r="S199" s="184">
        <v>0</v>
      </c>
      <c r="T199" s="18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6" t="s">
        <v>94</v>
      </c>
      <c r="AT199" s="186" t="s">
        <v>154</v>
      </c>
      <c r="AU199" s="186" t="s">
        <v>85</v>
      </c>
      <c r="AY199" s="16" t="s">
        <v>153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6" t="s">
        <v>83</v>
      </c>
      <c r="BK199" s="187">
        <f>ROUND(I199*H199,2)</f>
        <v>0</v>
      </c>
      <c r="BL199" s="16" t="s">
        <v>94</v>
      </c>
      <c r="BM199" s="186" t="s">
        <v>1520</v>
      </c>
    </row>
    <row r="200" s="2" customFormat="1" ht="24.15" customHeight="1">
      <c r="A200" s="35"/>
      <c r="B200" s="174"/>
      <c r="C200" s="175" t="s">
        <v>608</v>
      </c>
      <c r="D200" s="175" t="s">
        <v>154</v>
      </c>
      <c r="E200" s="176" t="s">
        <v>1521</v>
      </c>
      <c r="F200" s="177" t="s">
        <v>1522</v>
      </c>
      <c r="G200" s="178" t="s">
        <v>831</v>
      </c>
      <c r="H200" s="214"/>
      <c r="I200" s="180"/>
      <c r="J200" s="181">
        <f>ROUND(I200*H200,2)</f>
        <v>0</v>
      </c>
      <c r="K200" s="177" t="s">
        <v>173</v>
      </c>
      <c r="L200" s="36"/>
      <c r="M200" s="182" t="s">
        <v>1</v>
      </c>
      <c r="N200" s="183" t="s">
        <v>41</v>
      </c>
      <c r="O200" s="74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6" t="s">
        <v>94</v>
      </c>
      <c r="AT200" s="186" t="s">
        <v>154</v>
      </c>
      <c r="AU200" s="186" t="s">
        <v>85</v>
      </c>
      <c r="AY200" s="16" t="s">
        <v>153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6" t="s">
        <v>83</v>
      </c>
      <c r="BK200" s="187">
        <f>ROUND(I200*H200,2)</f>
        <v>0</v>
      </c>
      <c r="BL200" s="16" t="s">
        <v>94</v>
      </c>
      <c r="BM200" s="186" t="s">
        <v>1523</v>
      </c>
    </row>
    <row r="201" s="12" customFormat="1" ht="22.8" customHeight="1">
      <c r="A201" s="12"/>
      <c r="B201" s="163"/>
      <c r="C201" s="12"/>
      <c r="D201" s="164" t="s">
        <v>75</v>
      </c>
      <c r="E201" s="188" t="s">
        <v>278</v>
      </c>
      <c r="F201" s="188" t="s">
        <v>279</v>
      </c>
      <c r="G201" s="12"/>
      <c r="H201" s="12"/>
      <c r="I201" s="166"/>
      <c r="J201" s="189">
        <f>BK201</f>
        <v>0</v>
      </c>
      <c r="K201" s="12"/>
      <c r="L201" s="163"/>
      <c r="M201" s="168"/>
      <c r="N201" s="169"/>
      <c r="O201" s="169"/>
      <c r="P201" s="170">
        <f>SUM(P202:P218)</f>
        <v>0</v>
      </c>
      <c r="Q201" s="169"/>
      <c r="R201" s="170">
        <f>SUM(R202:R218)</f>
        <v>0.74821000000000004</v>
      </c>
      <c r="S201" s="169"/>
      <c r="T201" s="171">
        <f>SUM(T202:T218)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4" t="s">
        <v>85</v>
      </c>
      <c r="AT201" s="172" t="s">
        <v>75</v>
      </c>
      <c r="AU201" s="172" t="s">
        <v>83</v>
      </c>
      <c r="AY201" s="164" t="s">
        <v>153</v>
      </c>
      <c r="BK201" s="173">
        <f>SUM(BK202:BK218)</f>
        <v>0</v>
      </c>
    </row>
    <row r="202" s="2" customFormat="1" ht="24.15" customHeight="1">
      <c r="A202" s="35"/>
      <c r="B202" s="174"/>
      <c r="C202" s="175" t="s">
        <v>614</v>
      </c>
      <c r="D202" s="175" t="s">
        <v>154</v>
      </c>
      <c r="E202" s="176" t="s">
        <v>1524</v>
      </c>
      <c r="F202" s="177" t="s">
        <v>1525</v>
      </c>
      <c r="G202" s="178" t="s">
        <v>157</v>
      </c>
      <c r="H202" s="179">
        <v>6</v>
      </c>
      <c r="I202" s="180"/>
      <c r="J202" s="181">
        <f>ROUND(I202*H202,2)</f>
        <v>0</v>
      </c>
      <c r="K202" s="177" t="s">
        <v>173</v>
      </c>
      <c r="L202" s="36"/>
      <c r="M202" s="182" t="s">
        <v>1</v>
      </c>
      <c r="N202" s="183" t="s">
        <v>41</v>
      </c>
      <c r="O202" s="74"/>
      <c r="P202" s="184">
        <f>O202*H202</f>
        <v>0</v>
      </c>
      <c r="Q202" s="184">
        <v>0.016969999999999999</v>
      </c>
      <c r="R202" s="184">
        <f>Q202*H202</f>
        <v>0.10181999999999999</v>
      </c>
      <c r="S202" s="184">
        <v>0</v>
      </c>
      <c r="T202" s="18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6" t="s">
        <v>94</v>
      </c>
      <c r="AT202" s="186" t="s">
        <v>154</v>
      </c>
      <c r="AU202" s="186" t="s">
        <v>85</v>
      </c>
      <c r="AY202" s="16" t="s">
        <v>153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6" t="s">
        <v>83</v>
      </c>
      <c r="BK202" s="187">
        <f>ROUND(I202*H202,2)</f>
        <v>0</v>
      </c>
      <c r="BL202" s="16" t="s">
        <v>94</v>
      </c>
      <c r="BM202" s="186" t="s">
        <v>1526</v>
      </c>
    </row>
    <row r="203" s="2" customFormat="1" ht="24.15" customHeight="1">
      <c r="A203" s="35"/>
      <c r="B203" s="174"/>
      <c r="C203" s="175" t="s">
        <v>650</v>
      </c>
      <c r="D203" s="175" t="s">
        <v>154</v>
      </c>
      <c r="E203" s="176" t="s">
        <v>1527</v>
      </c>
      <c r="F203" s="177" t="s">
        <v>1528</v>
      </c>
      <c r="G203" s="178" t="s">
        <v>157</v>
      </c>
      <c r="H203" s="179">
        <v>1</v>
      </c>
      <c r="I203" s="180"/>
      <c r="J203" s="181">
        <f>ROUND(I203*H203,2)</f>
        <v>0</v>
      </c>
      <c r="K203" s="177" t="s">
        <v>173</v>
      </c>
      <c r="L203" s="36"/>
      <c r="M203" s="182" t="s">
        <v>1</v>
      </c>
      <c r="N203" s="183" t="s">
        <v>41</v>
      </c>
      <c r="O203" s="74"/>
      <c r="P203" s="184">
        <f>O203*H203</f>
        <v>0</v>
      </c>
      <c r="Q203" s="184">
        <v>0.039910000000000001</v>
      </c>
      <c r="R203" s="184">
        <f>Q203*H203</f>
        <v>0.039910000000000001</v>
      </c>
      <c r="S203" s="184">
        <v>0</v>
      </c>
      <c r="T203" s="18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6" t="s">
        <v>94</v>
      </c>
      <c r="AT203" s="186" t="s">
        <v>154</v>
      </c>
      <c r="AU203" s="186" t="s">
        <v>85</v>
      </c>
      <c r="AY203" s="16" t="s">
        <v>153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6" t="s">
        <v>83</v>
      </c>
      <c r="BK203" s="187">
        <f>ROUND(I203*H203,2)</f>
        <v>0</v>
      </c>
      <c r="BL203" s="16" t="s">
        <v>94</v>
      </c>
      <c r="BM203" s="186" t="s">
        <v>1529</v>
      </c>
    </row>
    <row r="204" s="2" customFormat="1" ht="24.15" customHeight="1">
      <c r="A204" s="35"/>
      <c r="B204" s="174"/>
      <c r="C204" s="175" t="s">
        <v>659</v>
      </c>
      <c r="D204" s="175" t="s">
        <v>154</v>
      </c>
      <c r="E204" s="176" t="s">
        <v>1530</v>
      </c>
      <c r="F204" s="177" t="s">
        <v>1531</v>
      </c>
      <c r="G204" s="178" t="s">
        <v>157</v>
      </c>
      <c r="H204" s="179">
        <v>3</v>
      </c>
      <c r="I204" s="180"/>
      <c r="J204" s="181">
        <f>ROUND(I204*H204,2)</f>
        <v>0</v>
      </c>
      <c r="K204" s="177" t="s">
        <v>173</v>
      </c>
      <c r="L204" s="36"/>
      <c r="M204" s="182" t="s">
        <v>1</v>
      </c>
      <c r="N204" s="183" t="s">
        <v>41</v>
      </c>
      <c r="O204" s="74"/>
      <c r="P204" s="184">
        <f>O204*H204</f>
        <v>0</v>
      </c>
      <c r="Q204" s="184">
        <v>0.016080000000000001</v>
      </c>
      <c r="R204" s="184">
        <f>Q204*H204</f>
        <v>0.048240000000000005</v>
      </c>
      <c r="S204" s="184">
        <v>0</v>
      </c>
      <c r="T204" s="18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6" t="s">
        <v>94</v>
      </c>
      <c r="AT204" s="186" t="s">
        <v>154</v>
      </c>
      <c r="AU204" s="186" t="s">
        <v>85</v>
      </c>
      <c r="AY204" s="16" t="s">
        <v>153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6" t="s">
        <v>83</v>
      </c>
      <c r="BK204" s="187">
        <f>ROUND(I204*H204,2)</f>
        <v>0</v>
      </c>
      <c r="BL204" s="16" t="s">
        <v>94</v>
      </c>
      <c r="BM204" s="186" t="s">
        <v>1532</v>
      </c>
    </row>
    <row r="205" s="2" customFormat="1" ht="16.5" customHeight="1">
      <c r="A205" s="35"/>
      <c r="B205" s="174"/>
      <c r="C205" s="175" t="s">
        <v>670</v>
      </c>
      <c r="D205" s="175" t="s">
        <v>154</v>
      </c>
      <c r="E205" s="176" t="s">
        <v>1533</v>
      </c>
      <c r="F205" s="177" t="s">
        <v>1534</v>
      </c>
      <c r="G205" s="178" t="s">
        <v>172</v>
      </c>
      <c r="H205" s="179">
        <v>2</v>
      </c>
      <c r="I205" s="180"/>
      <c r="J205" s="181">
        <f>ROUND(I205*H205,2)</f>
        <v>0</v>
      </c>
      <c r="K205" s="177" t="s">
        <v>173</v>
      </c>
      <c r="L205" s="36"/>
      <c r="M205" s="182" t="s">
        <v>1</v>
      </c>
      <c r="N205" s="183" t="s">
        <v>41</v>
      </c>
      <c r="O205" s="74"/>
      <c r="P205" s="184">
        <f>O205*H205</f>
        <v>0</v>
      </c>
      <c r="Q205" s="184">
        <v>8.0000000000000007E-05</v>
      </c>
      <c r="R205" s="184">
        <f>Q205*H205</f>
        <v>0.00016000000000000001</v>
      </c>
      <c r="S205" s="184">
        <v>0</v>
      </c>
      <c r="T205" s="18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6" t="s">
        <v>94</v>
      </c>
      <c r="AT205" s="186" t="s">
        <v>154</v>
      </c>
      <c r="AU205" s="186" t="s">
        <v>85</v>
      </c>
      <c r="AY205" s="16" t="s">
        <v>153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6" t="s">
        <v>83</v>
      </c>
      <c r="BK205" s="187">
        <f>ROUND(I205*H205,2)</f>
        <v>0</v>
      </c>
      <c r="BL205" s="16" t="s">
        <v>94</v>
      </c>
      <c r="BM205" s="186" t="s">
        <v>1535</v>
      </c>
    </row>
    <row r="206" s="2" customFormat="1" ht="24.15" customHeight="1">
      <c r="A206" s="35"/>
      <c r="B206" s="174"/>
      <c r="C206" s="204" t="s">
        <v>675</v>
      </c>
      <c r="D206" s="204" t="s">
        <v>420</v>
      </c>
      <c r="E206" s="205" t="s">
        <v>1536</v>
      </c>
      <c r="F206" s="206" t="s">
        <v>1537</v>
      </c>
      <c r="G206" s="207" t="s">
        <v>172</v>
      </c>
      <c r="H206" s="208">
        <v>2</v>
      </c>
      <c r="I206" s="209"/>
      <c r="J206" s="210">
        <f>ROUND(I206*H206,2)</f>
        <v>0</v>
      </c>
      <c r="K206" s="206" t="s">
        <v>173</v>
      </c>
      <c r="L206" s="211"/>
      <c r="M206" s="212" t="s">
        <v>1</v>
      </c>
      <c r="N206" s="213" t="s">
        <v>41</v>
      </c>
      <c r="O206" s="74"/>
      <c r="P206" s="184">
        <f>O206*H206</f>
        <v>0</v>
      </c>
      <c r="Q206" s="184">
        <v>0.012</v>
      </c>
      <c r="R206" s="184">
        <f>Q206*H206</f>
        <v>0.024</v>
      </c>
      <c r="S206" s="184">
        <v>0</v>
      </c>
      <c r="T206" s="18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6" t="s">
        <v>347</v>
      </c>
      <c r="AT206" s="186" t="s">
        <v>420</v>
      </c>
      <c r="AU206" s="186" t="s">
        <v>85</v>
      </c>
      <c r="AY206" s="16" t="s">
        <v>153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6" t="s">
        <v>83</v>
      </c>
      <c r="BK206" s="187">
        <f>ROUND(I206*H206,2)</f>
        <v>0</v>
      </c>
      <c r="BL206" s="16" t="s">
        <v>94</v>
      </c>
      <c r="BM206" s="186" t="s">
        <v>1538</v>
      </c>
    </row>
    <row r="207" s="2" customFormat="1" ht="24.15" customHeight="1">
      <c r="A207" s="35"/>
      <c r="B207" s="174"/>
      <c r="C207" s="175" t="s">
        <v>679</v>
      </c>
      <c r="D207" s="175" t="s">
        <v>154</v>
      </c>
      <c r="E207" s="176" t="s">
        <v>1539</v>
      </c>
      <c r="F207" s="177" t="s">
        <v>1540</v>
      </c>
      <c r="G207" s="178" t="s">
        <v>157</v>
      </c>
      <c r="H207" s="179">
        <v>9</v>
      </c>
      <c r="I207" s="180"/>
      <c r="J207" s="181">
        <f>ROUND(I207*H207,2)</f>
        <v>0</v>
      </c>
      <c r="K207" s="177" t="s">
        <v>173</v>
      </c>
      <c r="L207" s="36"/>
      <c r="M207" s="182" t="s">
        <v>1</v>
      </c>
      <c r="N207" s="183" t="s">
        <v>41</v>
      </c>
      <c r="O207" s="74"/>
      <c r="P207" s="184">
        <f>O207*H207</f>
        <v>0</v>
      </c>
      <c r="Q207" s="184">
        <v>0.014970000000000001</v>
      </c>
      <c r="R207" s="184">
        <f>Q207*H207</f>
        <v>0.13473000000000002</v>
      </c>
      <c r="S207" s="184">
        <v>0</v>
      </c>
      <c r="T207" s="18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6" t="s">
        <v>94</v>
      </c>
      <c r="AT207" s="186" t="s">
        <v>154</v>
      </c>
      <c r="AU207" s="186" t="s">
        <v>85</v>
      </c>
      <c r="AY207" s="16" t="s">
        <v>153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6" t="s">
        <v>83</v>
      </c>
      <c r="BK207" s="187">
        <f>ROUND(I207*H207,2)</f>
        <v>0</v>
      </c>
      <c r="BL207" s="16" t="s">
        <v>94</v>
      </c>
      <c r="BM207" s="186" t="s">
        <v>1541</v>
      </c>
    </row>
    <row r="208" s="2" customFormat="1" ht="24.15" customHeight="1">
      <c r="A208" s="35"/>
      <c r="B208" s="174"/>
      <c r="C208" s="175" t="s">
        <v>684</v>
      </c>
      <c r="D208" s="175" t="s">
        <v>154</v>
      </c>
      <c r="E208" s="176" t="s">
        <v>1542</v>
      </c>
      <c r="F208" s="177" t="s">
        <v>1543</v>
      </c>
      <c r="G208" s="178" t="s">
        <v>157</v>
      </c>
      <c r="H208" s="179">
        <v>1</v>
      </c>
      <c r="I208" s="180"/>
      <c r="J208" s="181">
        <f>ROUND(I208*H208,2)</f>
        <v>0</v>
      </c>
      <c r="K208" s="177" t="s">
        <v>173</v>
      </c>
      <c r="L208" s="36"/>
      <c r="M208" s="182" t="s">
        <v>1</v>
      </c>
      <c r="N208" s="183" t="s">
        <v>41</v>
      </c>
      <c r="O208" s="74"/>
      <c r="P208" s="184">
        <f>O208*H208</f>
        <v>0</v>
      </c>
      <c r="Q208" s="184">
        <v>0.019210000000000001</v>
      </c>
      <c r="R208" s="184">
        <f>Q208*H208</f>
        <v>0.019210000000000001</v>
      </c>
      <c r="S208" s="184">
        <v>0</v>
      </c>
      <c r="T208" s="18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6" t="s">
        <v>94</v>
      </c>
      <c r="AT208" s="186" t="s">
        <v>154</v>
      </c>
      <c r="AU208" s="186" t="s">
        <v>85</v>
      </c>
      <c r="AY208" s="16" t="s">
        <v>153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6" t="s">
        <v>83</v>
      </c>
      <c r="BK208" s="187">
        <f>ROUND(I208*H208,2)</f>
        <v>0</v>
      </c>
      <c r="BL208" s="16" t="s">
        <v>94</v>
      </c>
      <c r="BM208" s="186" t="s">
        <v>1544</v>
      </c>
    </row>
    <row r="209" s="2" customFormat="1" ht="21.75" customHeight="1">
      <c r="A209" s="35"/>
      <c r="B209" s="174"/>
      <c r="C209" s="175" t="s">
        <v>690</v>
      </c>
      <c r="D209" s="175" t="s">
        <v>154</v>
      </c>
      <c r="E209" s="176" t="s">
        <v>1545</v>
      </c>
      <c r="F209" s="177" t="s">
        <v>1546</v>
      </c>
      <c r="G209" s="178" t="s">
        <v>157</v>
      </c>
      <c r="H209" s="179">
        <v>9</v>
      </c>
      <c r="I209" s="180"/>
      <c r="J209" s="181">
        <f>ROUND(I209*H209,2)</f>
        <v>0</v>
      </c>
      <c r="K209" s="177" t="s">
        <v>173</v>
      </c>
      <c r="L209" s="36"/>
      <c r="M209" s="182" t="s">
        <v>1</v>
      </c>
      <c r="N209" s="183" t="s">
        <v>41</v>
      </c>
      <c r="O209" s="74"/>
      <c r="P209" s="184">
        <f>O209*H209</f>
        <v>0</v>
      </c>
      <c r="Q209" s="184">
        <v>0.016559999999999998</v>
      </c>
      <c r="R209" s="184">
        <f>Q209*H209</f>
        <v>0.14903999999999998</v>
      </c>
      <c r="S209" s="184">
        <v>0</v>
      </c>
      <c r="T209" s="18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6" t="s">
        <v>94</v>
      </c>
      <c r="AT209" s="186" t="s">
        <v>154</v>
      </c>
      <c r="AU209" s="186" t="s">
        <v>85</v>
      </c>
      <c r="AY209" s="16" t="s">
        <v>153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6" t="s">
        <v>83</v>
      </c>
      <c r="BK209" s="187">
        <f>ROUND(I209*H209,2)</f>
        <v>0</v>
      </c>
      <c r="BL209" s="16" t="s">
        <v>94</v>
      </c>
      <c r="BM209" s="186" t="s">
        <v>1547</v>
      </c>
    </row>
    <row r="210" s="2" customFormat="1" ht="24.15" customHeight="1">
      <c r="A210" s="35"/>
      <c r="B210" s="174"/>
      <c r="C210" s="175" t="s">
        <v>696</v>
      </c>
      <c r="D210" s="175" t="s">
        <v>154</v>
      </c>
      <c r="E210" s="176" t="s">
        <v>1548</v>
      </c>
      <c r="F210" s="177" t="s">
        <v>1549</v>
      </c>
      <c r="G210" s="178" t="s">
        <v>157</v>
      </c>
      <c r="H210" s="179">
        <v>1</v>
      </c>
      <c r="I210" s="180"/>
      <c r="J210" s="181">
        <f>ROUND(I210*H210,2)</f>
        <v>0</v>
      </c>
      <c r="K210" s="177" t="s">
        <v>173</v>
      </c>
      <c r="L210" s="36"/>
      <c r="M210" s="182" t="s">
        <v>1</v>
      </c>
      <c r="N210" s="183" t="s">
        <v>41</v>
      </c>
      <c r="O210" s="74"/>
      <c r="P210" s="184">
        <f>O210*H210</f>
        <v>0</v>
      </c>
      <c r="Q210" s="184">
        <v>0.014749999999999999</v>
      </c>
      <c r="R210" s="184">
        <f>Q210*H210</f>
        <v>0.014749999999999999</v>
      </c>
      <c r="S210" s="184">
        <v>0</v>
      </c>
      <c r="T210" s="18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6" t="s">
        <v>94</v>
      </c>
      <c r="AT210" s="186" t="s">
        <v>154</v>
      </c>
      <c r="AU210" s="186" t="s">
        <v>85</v>
      </c>
      <c r="AY210" s="16" t="s">
        <v>153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6" t="s">
        <v>83</v>
      </c>
      <c r="BK210" s="187">
        <f>ROUND(I210*H210,2)</f>
        <v>0</v>
      </c>
      <c r="BL210" s="16" t="s">
        <v>94</v>
      </c>
      <c r="BM210" s="186" t="s">
        <v>1550</v>
      </c>
    </row>
    <row r="211" s="2" customFormat="1" ht="24.15" customHeight="1">
      <c r="A211" s="35"/>
      <c r="B211" s="174"/>
      <c r="C211" s="175" t="s">
        <v>707</v>
      </c>
      <c r="D211" s="175" t="s">
        <v>154</v>
      </c>
      <c r="E211" s="176" t="s">
        <v>1551</v>
      </c>
      <c r="F211" s="177" t="s">
        <v>1552</v>
      </c>
      <c r="G211" s="178" t="s">
        <v>157</v>
      </c>
      <c r="H211" s="179">
        <v>2</v>
      </c>
      <c r="I211" s="180"/>
      <c r="J211" s="181">
        <f>ROUND(I211*H211,2)</f>
        <v>0</v>
      </c>
      <c r="K211" s="177" t="s">
        <v>173</v>
      </c>
      <c r="L211" s="36"/>
      <c r="M211" s="182" t="s">
        <v>1</v>
      </c>
      <c r="N211" s="183" t="s">
        <v>41</v>
      </c>
      <c r="O211" s="74"/>
      <c r="P211" s="184">
        <f>O211*H211</f>
        <v>0</v>
      </c>
      <c r="Q211" s="184">
        <v>0.083339999999999997</v>
      </c>
      <c r="R211" s="184">
        <f>Q211*H211</f>
        <v>0.16668</v>
      </c>
      <c r="S211" s="184">
        <v>0</v>
      </c>
      <c r="T211" s="18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6" t="s">
        <v>94</v>
      </c>
      <c r="AT211" s="186" t="s">
        <v>154</v>
      </c>
      <c r="AU211" s="186" t="s">
        <v>85</v>
      </c>
      <c r="AY211" s="16" t="s">
        <v>153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6" t="s">
        <v>83</v>
      </c>
      <c r="BK211" s="187">
        <f>ROUND(I211*H211,2)</f>
        <v>0</v>
      </c>
      <c r="BL211" s="16" t="s">
        <v>94</v>
      </c>
      <c r="BM211" s="186" t="s">
        <v>1553</v>
      </c>
    </row>
    <row r="212" s="2" customFormat="1" ht="24.15" customHeight="1">
      <c r="A212" s="35"/>
      <c r="B212" s="174"/>
      <c r="C212" s="175" t="s">
        <v>711</v>
      </c>
      <c r="D212" s="175" t="s">
        <v>154</v>
      </c>
      <c r="E212" s="176" t="s">
        <v>1554</v>
      </c>
      <c r="F212" s="177" t="s">
        <v>1555</v>
      </c>
      <c r="G212" s="178" t="s">
        <v>172</v>
      </c>
      <c r="H212" s="179">
        <v>2</v>
      </c>
      <c r="I212" s="180"/>
      <c r="J212" s="181">
        <f>ROUND(I212*H212,2)</f>
        <v>0</v>
      </c>
      <c r="K212" s="177" t="s">
        <v>173</v>
      </c>
      <c r="L212" s="36"/>
      <c r="M212" s="182" t="s">
        <v>1</v>
      </c>
      <c r="N212" s="183" t="s">
        <v>41</v>
      </c>
      <c r="O212" s="74"/>
      <c r="P212" s="184">
        <f>O212*H212</f>
        <v>0</v>
      </c>
      <c r="Q212" s="184">
        <v>0.001</v>
      </c>
      <c r="R212" s="184">
        <f>Q212*H212</f>
        <v>0.002</v>
      </c>
      <c r="S212" s="184">
        <v>0</v>
      </c>
      <c r="T212" s="18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6" t="s">
        <v>94</v>
      </c>
      <c r="AT212" s="186" t="s">
        <v>154</v>
      </c>
      <c r="AU212" s="186" t="s">
        <v>85</v>
      </c>
      <c r="AY212" s="16" t="s">
        <v>153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6" t="s">
        <v>83</v>
      </c>
      <c r="BK212" s="187">
        <f>ROUND(I212*H212,2)</f>
        <v>0</v>
      </c>
      <c r="BL212" s="16" t="s">
        <v>94</v>
      </c>
      <c r="BM212" s="186" t="s">
        <v>1556</v>
      </c>
    </row>
    <row r="213" s="2" customFormat="1" ht="24.15" customHeight="1">
      <c r="A213" s="35"/>
      <c r="B213" s="174"/>
      <c r="C213" s="175" t="s">
        <v>716</v>
      </c>
      <c r="D213" s="175" t="s">
        <v>154</v>
      </c>
      <c r="E213" s="176" t="s">
        <v>1557</v>
      </c>
      <c r="F213" s="177" t="s">
        <v>1558</v>
      </c>
      <c r="G213" s="178" t="s">
        <v>157</v>
      </c>
      <c r="H213" s="179">
        <v>30</v>
      </c>
      <c r="I213" s="180"/>
      <c r="J213" s="181">
        <f>ROUND(I213*H213,2)</f>
        <v>0</v>
      </c>
      <c r="K213" s="177" t="s">
        <v>173</v>
      </c>
      <c r="L213" s="36"/>
      <c r="M213" s="182" t="s">
        <v>1</v>
      </c>
      <c r="N213" s="183" t="s">
        <v>41</v>
      </c>
      <c r="O213" s="74"/>
      <c r="P213" s="184">
        <f>O213*H213</f>
        <v>0</v>
      </c>
      <c r="Q213" s="184">
        <v>0.00024000000000000001</v>
      </c>
      <c r="R213" s="184">
        <f>Q213*H213</f>
        <v>0.0071999999999999998</v>
      </c>
      <c r="S213" s="184">
        <v>0</v>
      </c>
      <c r="T213" s="18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6" t="s">
        <v>94</v>
      </c>
      <c r="AT213" s="186" t="s">
        <v>154</v>
      </c>
      <c r="AU213" s="186" t="s">
        <v>85</v>
      </c>
      <c r="AY213" s="16" t="s">
        <v>153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6" t="s">
        <v>83</v>
      </c>
      <c r="BK213" s="187">
        <f>ROUND(I213*H213,2)</f>
        <v>0</v>
      </c>
      <c r="BL213" s="16" t="s">
        <v>94</v>
      </c>
      <c r="BM213" s="186" t="s">
        <v>1559</v>
      </c>
    </row>
    <row r="214" s="2" customFormat="1" ht="16.5" customHeight="1">
      <c r="A214" s="35"/>
      <c r="B214" s="174"/>
      <c r="C214" s="175" t="s">
        <v>722</v>
      </c>
      <c r="D214" s="175" t="s">
        <v>154</v>
      </c>
      <c r="E214" s="176" t="s">
        <v>1560</v>
      </c>
      <c r="F214" s="177" t="s">
        <v>1561</v>
      </c>
      <c r="G214" s="178" t="s">
        <v>172</v>
      </c>
      <c r="H214" s="179">
        <v>1</v>
      </c>
      <c r="I214" s="180"/>
      <c r="J214" s="181">
        <f>ROUND(I214*H214,2)</f>
        <v>0</v>
      </c>
      <c r="K214" s="177" t="s">
        <v>173</v>
      </c>
      <c r="L214" s="36"/>
      <c r="M214" s="182" t="s">
        <v>1</v>
      </c>
      <c r="N214" s="183" t="s">
        <v>41</v>
      </c>
      <c r="O214" s="74"/>
      <c r="P214" s="184">
        <f>O214*H214</f>
        <v>0</v>
      </c>
      <c r="Q214" s="184">
        <v>0.00109</v>
      </c>
      <c r="R214" s="184">
        <f>Q214*H214</f>
        <v>0.00109</v>
      </c>
      <c r="S214" s="184">
        <v>0</v>
      </c>
      <c r="T214" s="18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6" t="s">
        <v>94</v>
      </c>
      <c r="AT214" s="186" t="s">
        <v>154</v>
      </c>
      <c r="AU214" s="186" t="s">
        <v>85</v>
      </c>
      <c r="AY214" s="16" t="s">
        <v>153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6" t="s">
        <v>83</v>
      </c>
      <c r="BK214" s="187">
        <f>ROUND(I214*H214,2)</f>
        <v>0</v>
      </c>
      <c r="BL214" s="16" t="s">
        <v>94</v>
      </c>
      <c r="BM214" s="186" t="s">
        <v>1562</v>
      </c>
    </row>
    <row r="215" s="2" customFormat="1" ht="24.15" customHeight="1">
      <c r="A215" s="35"/>
      <c r="B215" s="174"/>
      <c r="C215" s="175" t="s">
        <v>727</v>
      </c>
      <c r="D215" s="175" t="s">
        <v>154</v>
      </c>
      <c r="E215" s="176" t="s">
        <v>1563</v>
      </c>
      <c r="F215" s="177" t="s">
        <v>1564</v>
      </c>
      <c r="G215" s="178" t="s">
        <v>157</v>
      </c>
      <c r="H215" s="179">
        <v>1</v>
      </c>
      <c r="I215" s="180"/>
      <c r="J215" s="181">
        <f>ROUND(I215*H215,2)</f>
        <v>0</v>
      </c>
      <c r="K215" s="177" t="s">
        <v>173</v>
      </c>
      <c r="L215" s="36"/>
      <c r="M215" s="182" t="s">
        <v>1</v>
      </c>
      <c r="N215" s="183" t="s">
        <v>41</v>
      </c>
      <c r="O215" s="74"/>
      <c r="P215" s="184">
        <f>O215*H215</f>
        <v>0</v>
      </c>
      <c r="Q215" s="184">
        <v>0.00172</v>
      </c>
      <c r="R215" s="184">
        <f>Q215*H215</f>
        <v>0.00172</v>
      </c>
      <c r="S215" s="184">
        <v>0</v>
      </c>
      <c r="T215" s="18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6" t="s">
        <v>94</v>
      </c>
      <c r="AT215" s="186" t="s">
        <v>154</v>
      </c>
      <c r="AU215" s="186" t="s">
        <v>85</v>
      </c>
      <c r="AY215" s="16" t="s">
        <v>153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6" t="s">
        <v>83</v>
      </c>
      <c r="BK215" s="187">
        <f>ROUND(I215*H215,2)</f>
        <v>0</v>
      </c>
      <c r="BL215" s="16" t="s">
        <v>94</v>
      </c>
      <c r="BM215" s="186" t="s">
        <v>1565</v>
      </c>
    </row>
    <row r="216" s="2" customFormat="1" ht="16.5" customHeight="1">
      <c r="A216" s="35"/>
      <c r="B216" s="174"/>
      <c r="C216" s="175" t="s">
        <v>732</v>
      </c>
      <c r="D216" s="175" t="s">
        <v>154</v>
      </c>
      <c r="E216" s="176" t="s">
        <v>1566</v>
      </c>
      <c r="F216" s="177" t="s">
        <v>1567</v>
      </c>
      <c r="G216" s="178" t="s">
        <v>157</v>
      </c>
      <c r="H216" s="179">
        <v>10</v>
      </c>
      <c r="I216" s="180"/>
      <c r="J216" s="181">
        <f>ROUND(I216*H216,2)</f>
        <v>0</v>
      </c>
      <c r="K216" s="177" t="s">
        <v>173</v>
      </c>
      <c r="L216" s="36"/>
      <c r="M216" s="182" t="s">
        <v>1</v>
      </c>
      <c r="N216" s="183" t="s">
        <v>41</v>
      </c>
      <c r="O216" s="74"/>
      <c r="P216" s="184">
        <f>O216*H216</f>
        <v>0</v>
      </c>
      <c r="Q216" s="184">
        <v>0.0018400000000000001</v>
      </c>
      <c r="R216" s="184">
        <f>Q216*H216</f>
        <v>0.0184</v>
      </c>
      <c r="S216" s="184">
        <v>0</v>
      </c>
      <c r="T216" s="18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6" t="s">
        <v>94</v>
      </c>
      <c r="AT216" s="186" t="s">
        <v>154</v>
      </c>
      <c r="AU216" s="186" t="s">
        <v>85</v>
      </c>
      <c r="AY216" s="16" t="s">
        <v>153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6" t="s">
        <v>83</v>
      </c>
      <c r="BK216" s="187">
        <f>ROUND(I216*H216,2)</f>
        <v>0</v>
      </c>
      <c r="BL216" s="16" t="s">
        <v>94</v>
      </c>
      <c r="BM216" s="186" t="s">
        <v>1568</v>
      </c>
    </row>
    <row r="217" s="2" customFormat="1" ht="21.75" customHeight="1">
      <c r="A217" s="35"/>
      <c r="B217" s="174"/>
      <c r="C217" s="175" t="s">
        <v>737</v>
      </c>
      <c r="D217" s="175" t="s">
        <v>154</v>
      </c>
      <c r="E217" s="176" t="s">
        <v>1569</v>
      </c>
      <c r="F217" s="177" t="s">
        <v>1570</v>
      </c>
      <c r="G217" s="178" t="s">
        <v>157</v>
      </c>
      <c r="H217" s="179">
        <v>9</v>
      </c>
      <c r="I217" s="180"/>
      <c r="J217" s="181">
        <f>ROUND(I217*H217,2)</f>
        <v>0</v>
      </c>
      <c r="K217" s="177" t="s">
        <v>173</v>
      </c>
      <c r="L217" s="36"/>
      <c r="M217" s="182" t="s">
        <v>1</v>
      </c>
      <c r="N217" s="183" t="s">
        <v>41</v>
      </c>
      <c r="O217" s="74"/>
      <c r="P217" s="184">
        <f>O217*H217</f>
        <v>0</v>
      </c>
      <c r="Q217" s="184">
        <v>0.00214</v>
      </c>
      <c r="R217" s="184">
        <f>Q217*H217</f>
        <v>0.019259999999999999</v>
      </c>
      <c r="S217" s="184">
        <v>0</v>
      </c>
      <c r="T217" s="18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6" t="s">
        <v>94</v>
      </c>
      <c r="AT217" s="186" t="s">
        <v>154</v>
      </c>
      <c r="AU217" s="186" t="s">
        <v>85</v>
      </c>
      <c r="AY217" s="16" t="s">
        <v>153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6" t="s">
        <v>83</v>
      </c>
      <c r="BK217" s="187">
        <f>ROUND(I217*H217,2)</f>
        <v>0</v>
      </c>
      <c r="BL217" s="16" t="s">
        <v>94</v>
      </c>
      <c r="BM217" s="186" t="s">
        <v>1571</v>
      </c>
    </row>
    <row r="218" s="2" customFormat="1" ht="24.15" customHeight="1">
      <c r="A218" s="35"/>
      <c r="B218" s="174"/>
      <c r="C218" s="175" t="s">
        <v>741</v>
      </c>
      <c r="D218" s="175" t="s">
        <v>154</v>
      </c>
      <c r="E218" s="176" t="s">
        <v>1572</v>
      </c>
      <c r="F218" s="177" t="s">
        <v>1573</v>
      </c>
      <c r="G218" s="178" t="s">
        <v>831</v>
      </c>
      <c r="H218" s="214"/>
      <c r="I218" s="180"/>
      <c r="J218" s="181">
        <f>ROUND(I218*H218,2)</f>
        <v>0</v>
      </c>
      <c r="K218" s="177" t="s">
        <v>173</v>
      </c>
      <c r="L218" s="36"/>
      <c r="M218" s="182" t="s">
        <v>1</v>
      </c>
      <c r="N218" s="183" t="s">
        <v>41</v>
      </c>
      <c r="O218" s="74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6" t="s">
        <v>94</v>
      </c>
      <c r="AT218" s="186" t="s">
        <v>154</v>
      </c>
      <c r="AU218" s="186" t="s">
        <v>85</v>
      </c>
      <c r="AY218" s="16" t="s">
        <v>153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6" t="s">
        <v>83</v>
      </c>
      <c r="BK218" s="187">
        <f>ROUND(I218*H218,2)</f>
        <v>0</v>
      </c>
      <c r="BL218" s="16" t="s">
        <v>94</v>
      </c>
      <c r="BM218" s="186" t="s">
        <v>1574</v>
      </c>
    </row>
    <row r="219" s="12" customFormat="1" ht="22.8" customHeight="1">
      <c r="A219" s="12"/>
      <c r="B219" s="163"/>
      <c r="C219" s="12"/>
      <c r="D219" s="164" t="s">
        <v>75</v>
      </c>
      <c r="E219" s="188" t="s">
        <v>1575</v>
      </c>
      <c r="F219" s="188" t="s">
        <v>1576</v>
      </c>
      <c r="G219" s="12"/>
      <c r="H219" s="12"/>
      <c r="I219" s="166"/>
      <c r="J219" s="189">
        <f>BK219</f>
        <v>0</v>
      </c>
      <c r="K219" s="12"/>
      <c r="L219" s="163"/>
      <c r="M219" s="168"/>
      <c r="N219" s="169"/>
      <c r="O219" s="169"/>
      <c r="P219" s="170">
        <f>SUM(P220:P221)</f>
        <v>0</v>
      </c>
      <c r="Q219" s="169"/>
      <c r="R219" s="170">
        <f>SUM(R220:R221)</f>
        <v>0.055199999999999999</v>
      </c>
      <c r="S219" s="169"/>
      <c r="T219" s="171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64" t="s">
        <v>85</v>
      </c>
      <c r="AT219" s="172" t="s">
        <v>75</v>
      </c>
      <c r="AU219" s="172" t="s">
        <v>83</v>
      </c>
      <c r="AY219" s="164" t="s">
        <v>153</v>
      </c>
      <c r="BK219" s="173">
        <f>SUM(BK220:BK221)</f>
        <v>0</v>
      </c>
    </row>
    <row r="220" s="2" customFormat="1" ht="33" customHeight="1">
      <c r="A220" s="35"/>
      <c r="B220" s="174"/>
      <c r="C220" s="175" t="s">
        <v>746</v>
      </c>
      <c r="D220" s="175" t="s">
        <v>154</v>
      </c>
      <c r="E220" s="176" t="s">
        <v>1577</v>
      </c>
      <c r="F220" s="177" t="s">
        <v>1578</v>
      </c>
      <c r="G220" s="178" t="s">
        <v>157</v>
      </c>
      <c r="H220" s="179">
        <v>6</v>
      </c>
      <c r="I220" s="180"/>
      <c r="J220" s="181">
        <f>ROUND(I220*H220,2)</f>
        <v>0</v>
      </c>
      <c r="K220" s="177" t="s">
        <v>173</v>
      </c>
      <c r="L220" s="36"/>
      <c r="M220" s="182" t="s">
        <v>1</v>
      </c>
      <c r="N220" s="183" t="s">
        <v>41</v>
      </c>
      <c r="O220" s="74"/>
      <c r="P220" s="184">
        <f>O220*H220</f>
        <v>0</v>
      </c>
      <c r="Q220" s="184">
        <v>0.0091999999999999998</v>
      </c>
      <c r="R220" s="184">
        <f>Q220*H220</f>
        <v>0.055199999999999999</v>
      </c>
      <c r="S220" s="184">
        <v>0</v>
      </c>
      <c r="T220" s="18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6" t="s">
        <v>94</v>
      </c>
      <c r="AT220" s="186" t="s">
        <v>154</v>
      </c>
      <c r="AU220" s="186" t="s">
        <v>85</v>
      </c>
      <c r="AY220" s="16" t="s">
        <v>153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6" t="s">
        <v>83</v>
      </c>
      <c r="BK220" s="187">
        <f>ROUND(I220*H220,2)</f>
        <v>0</v>
      </c>
      <c r="BL220" s="16" t="s">
        <v>94</v>
      </c>
      <c r="BM220" s="186" t="s">
        <v>1579</v>
      </c>
    </row>
    <row r="221" s="2" customFormat="1" ht="24.15" customHeight="1">
      <c r="A221" s="35"/>
      <c r="B221" s="174"/>
      <c r="C221" s="175" t="s">
        <v>752</v>
      </c>
      <c r="D221" s="175" t="s">
        <v>154</v>
      </c>
      <c r="E221" s="176" t="s">
        <v>1580</v>
      </c>
      <c r="F221" s="177" t="s">
        <v>1581</v>
      </c>
      <c r="G221" s="178" t="s">
        <v>831</v>
      </c>
      <c r="H221" s="214"/>
      <c r="I221" s="180"/>
      <c r="J221" s="181">
        <f>ROUND(I221*H221,2)</f>
        <v>0</v>
      </c>
      <c r="K221" s="177" t="s">
        <v>173</v>
      </c>
      <c r="L221" s="36"/>
      <c r="M221" s="182" t="s">
        <v>1</v>
      </c>
      <c r="N221" s="183" t="s">
        <v>41</v>
      </c>
      <c r="O221" s="74"/>
      <c r="P221" s="184">
        <f>O221*H221</f>
        <v>0</v>
      </c>
      <c r="Q221" s="184">
        <v>0</v>
      </c>
      <c r="R221" s="184">
        <f>Q221*H221</f>
        <v>0</v>
      </c>
      <c r="S221" s="184">
        <v>0</v>
      </c>
      <c r="T221" s="18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6" t="s">
        <v>94</v>
      </c>
      <c r="AT221" s="186" t="s">
        <v>154</v>
      </c>
      <c r="AU221" s="186" t="s">
        <v>85</v>
      </c>
      <c r="AY221" s="16" t="s">
        <v>153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6" t="s">
        <v>83</v>
      </c>
      <c r="BK221" s="187">
        <f>ROUND(I221*H221,2)</f>
        <v>0</v>
      </c>
      <c r="BL221" s="16" t="s">
        <v>94</v>
      </c>
      <c r="BM221" s="186" t="s">
        <v>1582</v>
      </c>
    </row>
    <row r="222" s="12" customFormat="1" ht="22.8" customHeight="1">
      <c r="A222" s="12"/>
      <c r="B222" s="163"/>
      <c r="C222" s="12"/>
      <c r="D222" s="164" t="s">
        <v>75</v>
      </c>
      <c r="E222" s="188" t="s">
        <v>1583</v>
      </c>
      <c r="F222" s="188" t="s">
        <v>1584</v>
      </c>
      <c r="G222" s="12"/>
      <c r="H222" s="12"/>
      <c r="I222" s="166"/>
      <c r="J222" s="189">
        <f>BK222</f>
        <v>0</v>
      </c>
      <c r="K222" s="12"/>
      <c r="L222" s="163"/>
      <c r="M222" s="168"/>
      <c r="N222" s="169"/>
      <c r="O222" s="169"/>
      <c r="P222" s="170">
        <f>SUM(P223:P225)</f>
        <v>0</v>
      </c>
      <c r="Q222" s="169"/>
      <c r="R222" s="170">
        <f>SUM(R223:R225)</f>
        <v>0.017399999999999999</v>
      </c>
      <c r="S222" s="169"/>
      <c r="T222" s="171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4" t="s">
        <v>85</v>
      </c>
      <c r="AT222" s="172" t="s">
        <v>75</v>
      </c>
      <c r="AU222" s="172" t="s">
        <v>83</v>
      </c>
      <c r="AY222" s="164" t="s">
        <v>153</v>
      </c>
      <c r="BK222" s="173">
        <f>SUM(BK223:BK225)</f>
        <v>0</v>
      </c>
    </row>
    <row r="223" s="2" customFormat="1" ht="37.8" customHeight="1">
      <c r="A223" s="35"/>
      <c r="B223" s="174"/>
      <c r="C223" s="175" t="s">
        <v>758</v>
      </c>
      <c r="D223" s="175" t="s">
        <v>154</v>
      </c>
      <c r="E223" s="176" t="s">
        <v>1585</v>
      </c>
      <c r="F223" s="177" t="s">
        <v>1586</v>
      </c>
      <c r="G223" s="178" t="s">
        <v>157</v>
      </c>
      <c r="H223" s="179">
        <v>3</v>
      </c>
      <c r="I223" s="180"/>
      <c r="J223" s="181">
        <f>ROUND(I223*H223,2)</f>
        <v>0</v>
      </c>
      <c r="K223" s="177" t="s">
        <v>173</v>
      </c>
      <c r="L223" s="36"/>
      <c r="M223" s="182" t="s">
        <v>1</v>
      </c>
      <c r="N223" s="183" t="s">
        <v>41</v>
      </c>
      <c r="O223" s="74"/>
      <c r="P223" s="184">
        <f>O223*H223</f>
        <v>0</v>
      </c>
      <c r="Q223" s="184">
        <v>0.0039199999999999999</v>
      </c>
      <c r="R223" s="184">
        <f>Q223*H223</f>
        <v>0.01176</v>
      </c>
      <c r="S223" s="184">
        <v>0</v>
      </c>
      <c r="T223" s="18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6" t="s">
        <v>94</v>
      </c>
      <c r="AT223" s="186" t="s">
        <v>154</v>
      </c>
      <c r="AU223" s="186" t="s">
        <v>85</v>
      </c>
      <c r="AY223" s="16" t="s">
        <v>153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6" t="s">
        <v>83</v>
      </c>
      <c r="BK223" s="187">
        <f>ROUND(I223*H223,2)</f>
        <v>0</v>
      </c>
      <c r="BL223" s="16" t="s">
        <v>94</v>
      </c>
      <c r="BM223" s="186" t="s">
        <v>1587</v>
      </c>
    </row>
    <row r="224" s="2" customFormat="1" ht="33" customHeight="1">
      <c r="A224" s="35"/>
      <c r="B224" s="174"/>
      <c r="C224" s="175" t="s">
        <v>763</v>
      </c>
      <c r="D224" s="175" t="s">
        <v>154</v>
      </c>
      <c r="E224" s="176" t="s">
        <v>1588</v>
      </c>
      <c r="F224" s="177" t="s">
        <v>1589</v>
      </c>
      <c r="G224" s="178" t="s">
        <v>157</v>
      </c>
      <c r="H224" s="179">
        <v>3</v>
      </c>
      <c r="I224" s="180"/>
      <c r="J224" s="181">
        <f>ROUND(I224*H224,2)</f>
        <v>0</v>
      </c>
      <c r="K224" s="177" t="s">
        <v>173</v>
      </c>
      <c r="L224" s="36"/>
      <c r="M224" s="182" t="s">
        <v>1</v>
      </c>
      <c r="N224" s="183" t="s">
        <v>41</v>
      </c>
      <c r="O224" s="74"/>
      <c r="P224" s="184">
        <f>O224*H224</f>
        <v>0</v>
      </c>
      <c r="Q224" s="184">
        <v>0.0018799999999999999</v>
      </c>
      <c r="R224" s="184">
        <f>Q224*H224</f>
        <v>0.00564</v>
      </c>
      <c r="S224" s="184">
        <v>0</v>
      </c>
      <c r="T224" s="18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6" t="s">
        <v>94</v>
      </c>
      <c r="AT224" s="186" t="s">
        <v>154</v>
      </c>
      <c r="AU224" s="186" t="s">
        <v>85</v>
      </c>
      <c r="AY224" s="16" t="s">
        <v>153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6" t="s">
        <v>83</v>
      </c>
      <c r="BK224" s="187">
        <f>ROUND(I224*H224,2)</f>
        <v>0</v>
      </c>
      <c r="BL224" s="16" t="s">
        <v>94</v>
      </c>
      <c r="BM224" s="186" t="s">
        <v>1590</v>
      </c>
    </row>
    <row r="225" s="2" customFormat="1" ht="24.15" customHeight="1">
      <c r="A225" s="35"/>
      <c r="B225" s="174"/>
      <c r="C225" s="175" t="s">
        <v>768</v>
      </c>
      <c r="D225" s="175" t="s">
        <v>154</v>
      </c>
      <c r="E225" s="176" t="s">
        <v>1591</v>
      </c>
      <c r="F225" s="177" t="s">
        <v>1592</v>
      </c>
      <c r="G225" s="178" t="s">
        <v>831</v>
      </c>
      <c r="H225" s="214"/>
      <c r="I225" s="180"/>
      <c r="J225" s="181">
        <f>ROUND(I225*H225,2)</f>
        <v>0</v>
      </c>
      <c r="K225" s="177" t="s">
        <v>173</v>
      </c>
      <c r="L225" s="36"/>
      <c r="M225" s="182" t="s">
        <v>1</v>
      </c>
      <c r="N225" s="183" t="s">
        <v>41</v>
      </c>
      <c r="O225" s="74"/>
      <c r="P225" s="184">
        <f>O225*H225</f>
        <v>0</v>
      </c>
      <c r="Q225" s="184">
        <v>0</v>
      </c>
      <c r="R225" s="184">
        <f>Q225*H225</f>
        <v>0</v>
      </c>
      <c r="S225" s="184">
        <v>0</v>
      </c>
      <c r="T225" s="18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6" t="s">
        <v>94</v>
      </c>
      <c r="AT225" s="186" t="s">
        <v>154</v>
      </c>
      <c r="AU225" s="186" t="s">
        <v>85</v>
      </c>
      <c r="AY225" s="16" t="s">
        <v>153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6" t="s">
        <v>83</v>
      </c>
      <c r="BK225" s="187">
        <f>ROUND(I225*H225,2)</f>
        <v>0</v>
      </c>
      <c r="BL225" s="16" t="s">
        <v>94</v>
      </c>
      <c r="BM225" s="186" t="s">
        <v>1593</v>
      </c>
    </row>
    <row r="226" s="12" customFormat="1" ht="25.92" customHeight="1">
      <c r="A226" s="12"/>
      <c r="B226" s="163"/>
      <c r="C226" s="12"/>
      <c r="D226" s="164" t="s">
        <v>75</v>
      </c>
      <c r="E226" s="165" t="s">
        <v>150</v>
      </c>
      <c r="F226" s="165" t="s">
        <v>151</v>
      </c>
      <c r="G226" s="12"/>
      <c r="H226" s="12"/>
      <c r="I226" s="166"/>
      <c r="J226" s="167">
        <f>BK226</f>
        <v>0</v>
      </c>
      <c r="K226" s="12"/>
      <c r="L226" s="163"/>
      <c r="M226" s="168"/>
      <c r="N226" s="169"/>
      <c r="O226" s="169"/>
      <c r="P226" s="170">
        <f>P227</f>
        <v>0</v>
      </c>
      <c r="Q226" s="169"/>
      <c r="R226" s="170">
        <f>R227</f>
        <v>0</v>
      </c>
      <c r="S226" s="169"/>
      <c r="T226" s="171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64" t="s">
        <v>152</v>
      </c>
      <c r="AT226" s="172" t="s">
        <v>75</v>
      </c>
      <c r="AU226" s="172" t="s">
        <v>76</v>
      </c>
      <c r="AY226" s="164" t="s">
        <v>153</v>
      </c>
      <c r="BK226" s="173">
        <f>BK227</f>
        <v>0</v>
      </c>
    </row>
    <row r="227" s="2" customFormat="1" ht="16.5" customHeight="1">
      <c r="A227" s="35"/>
      <c r="B227" s="174"/>
      <c r="C227" s="175" t="s">
        <v>773</v>
      </c>
      <c r="D227" s="175" t="s">
        <v>154</v>
      </c>
      <c r="E227" s="176" t="s">
        <v>1594</v>
      </c>
      <c r="F227" s="177" t="s">
        <v>1595</v>
      </c>
      <c r="G227" s="178" t="s">
        <v>1386</v>
      </c>
      <c r="H227" s="179">
        <v>1</v>
      </c>
      <c r="I227" s="180"/>
      <c r="J227" s="181">
        <f>ROUND(I227*H227,2)</f>
        <v>0</v>
      </c>
      <c r="K227" s="177" t="s">
        <v>1</v>
      </c>
      <c r="L227" s="36"/>
      <c r="M227" s="190" t="s">
        <v>1</v>
      </c>
      <c r="N227" s="191" t="s">
        <v>41</v>
      </c>
      <c r="O227" s="192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6" t="s">
        <v>152</v>
      </c>
      <c r="AT227" s="186" t="s">
        <v>154</v>
      </c>
      <c r="AU227" s="186" t="s">
        <v>83</v>
      </c>
      <c r="AY227" s="16" t="s">
        <v>153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6" t="s">
        <v>83</v>
      </c>
      <c r="BK227" s="187">
        <f>ROUND(I227*H227,2)</f>
        <v>0</v>
      </c>
      <c r="BL227" s="16" t="s">
        <v>152</v>
      </c>
      <c r="BM227" s="186" t="s">
        <v>1596</v>
      </c>
    </row>
    <row r="228" s="2" customFormat="1" ht="6.96" customHeight="1">
      <c r="A228" s="35"/>
      <c r="B228" s="57"/>
      <c r="C228" s="58"/>
      <c r="D228" s="58"/>
      <c r="E228" s="58"/>
      <c r="F228" s="58"/>
      <c r="G228" s="58"/>
      <c r="H228" s="58"/>
      <c r="I228" s="58"/>
      <c r="J228" s="58"/>
      <c r="K228" s="58"/>
      <c r="L228" s="36"/>
      <c r="M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</row>
  </sheetData>
  <autoFilter ref="C134:K2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180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1597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ROUND(J127,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ROUND((SUM(BE127:BE184)),  2)</f>
        <v>0</v>
      </c>
      <c r="G35" s="35"/>
      <c r="H35" s="35"/>
      <c r="I35" s="133">
        <v>0.20999999999999999</v>
      </c>
      <c r="J35" s="132">
        <f>ROUND(((SUM(BE127:BE184))*I35),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ROUND((SUM(BF127:BF184)),  2)</f>
        <v>0</v>
      </c>
      <c r="G36" s="35"/>
      <c r="H36" s="35"/>
      <c r="I36" s="133">
        <v>0.14999999999999999</v>
      </c>
      <c r="J36" s="132">
        <f>ROUND(((SUM(BF127:BF184))*I36),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ROUND((SUM(BG127:BG184)),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ROUND((SUM(BH127:BH184)),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ROUND((SUM(BI127:BI184)),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180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17 - Šatny a sociální zařízení - ÚT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J127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187</v>
      </c>
      <c r="E99" s="147"/>
      <c r="F99" s="147"/>
      <c r="G99" s="147"/>
      <c r="H99" s="147"/>
      <c r="I99" s="147"/>
      <c r="J99" s="148">
        <f>J128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373</v>
      </c>
      <c r="E100" s="151"/>
      <c r="F100" s="151"/>
      <c r="G100" s="151"/>
      <c r="H100" s="151"/>
      <c r="I100" s="151"/>
      <c r="J100" s="152">
        <f>J129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9"/>
      <c r="C101" s="10"/>
      <c r="D101" s="150" t="s">
        <v>1392</v>
      </c>
      <c r="E101" s="151"/>
      <c r="F101" s="151"/>
      <c r="G101" s="151"/>
      <c r="H101" s="151"/>
      <c r="I101" s="151"/>
      <c r="J101" s="152">
        <f>J140</f>
        <v>0</v>
      </c>
      <c r="K101" s="10"/>
      <c r="L101" s="14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9"/>
      <c r="C102" s="10"/>
      <c r="D102" s="150" t="s">
        <v>1598</v>
      </c>
      <c r="E102" s="151"/>
      <c r="F102" s="151"/>
      <c r="G102" s="151"/>
      <c r="H102" s="151"/>
      <c r="I102" s="151"/>
      <c r="J102" s="152">
        <f>J147</f>
        <v>0</v>
      </c>
      <c r="K102" s="10"/>
      <c r="L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9"/>
      <c r="C103" s="10"/>
      <c r="D103" s="150" t="s">
        <v>1599</v>
      </c>
      <c r="E103" s="151"/>
      <c r="F103" s="151"/>
      <c r="G103" s="151"/>
      <c r="H103" s="151"/>
      <c r="I103" s="151"/>
      <c r="J103" s="152">
        <f>J156</f>
        <v>0</v>
      </c>
      <c r="K103" s="10"/>
      <c r="L103" s="14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9"/>
      <c r="C104" s="10"/>
      <c r="D104" s="150" t="s">
        <v>1600</v>
      </c>
      <c r="E104" s="151"/>
      <c r="F104" s="151"/>
      <c r="G104" s="151"/>
      <c r="H104" s="151"/>
      <c r="I104" s="151"/>
      <c r="J104" s="152">
        <f>J166</f>
        <v>0</v>
      </c>
      <c r="K104" s="10"/>
      <c r="L104" s="14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5"/>
      <c r="C105" s="9"/>
      <c r="D105" s="146" t="s">
        <v>133</v>
      </c>
      <c r="E105" s="147"/>
      <c r="F105" s="147"/>
      <c r="G105" s="147"/>
      <c r="H105" s="147"/>
      <c r="I105" s="147"/>
      <c r="J105" s="148">
        <f>J183</f>
        <v>0</v>
      </c>
      <c r="K105" s="9"/>
      <c r="L105" s="14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137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5"/>
      <c r="D115" s="35"/>
      <c r="E115" s="126" t="str">
        <f>E7</f>
        <v>Šatny pro fotbalisty a obecní dům</v>
      </c>
      <c r="F115" s="29"/>
      <c r="G115" s="29"/>
      <c r="H115" s="29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" customFormat="1" ht="12" customHeight="1">
      <c r="B116" s="19"/>
      <c r="C116" s="29" t="s">
        <v>126</v>
      </c>
      <c r="L116" s="19"/>
    </row>
    <row r="117" s="2" customFormat="1" ht="16.5" customHeight="1">
      <c r="A117" s="35"/>
      <c r="B117" s="36"/>
      <c r="C117" s="35"/>
      <c r="D117" s="35"/>
      <c r="E117" s="126" t="s">
        <v>180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181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5"/>
      <c r="D119" s="35"/>
      <c r="E119" s="64" t="str">
        <f>E11</f>
        <v>17 - Šatny a sociální zařízení - ÚT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5"/>
      <c r="E121" s="35"/>
      <c r="F121" s="24" t="str">
        <f>F14</f>
        <v>Studánka u Aše</v>
      </c>
      <c r="G121" s="35"/>
      <c r="H121" s="35"/>
      <c r="I121" s="29" t="s">
        <v>22</v>
      </c>
      <c r="J121" s="66" t="str">
        <f>IF(J14="","",J14)</f>
        <v>18. 9. 2022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5"/>
      <c r="E123" s="35"/>
      <c r="F123" s="24" t="str">
        <f>E17</f>
        <v>Město Hranice</v>
      </c>
      <c r="G123" s="35"/>
      <c r="H123" s="35"/>
      <c r="I123" s="29" t="s">
        <v>30</v>
      </c>
      <c r="J123" s="33" t="str">
        <f>E23</f>
        <v>Projekt stav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5"/>
      <c r="E124" s="35"/>
      <c r="F124" s="24" t="str">
        <f>IF(E20="","",E20)</f>
        <v>Vyplň údaj</v>
      </c>
      <c r="G124" s="35"/>
      <c r="H124" s="35"/>
      <c r="I124" s="29" t="s">
        <v>33</v>
      </c>
      <c r="J124" s="33" t="str">
        <f>E26</f>
        <v>Milan Hájek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53"/>
      <c r="B126" s="154"/>
      <c r="C126" s="155" t="s">
        <v>138</v>
      </c>
      <c r="D126" s="156" t="s">
        <v>61</v>
      </c>
      <c r="E126" s="156" t="s">
        <v>57</v>
      </c>
      <c r="F126" s="156" t="s">
        <v>58</v>
      </c>
      <c r="G126" s="156" t="s">
        <v>139</v>
      </c>
      <c r="H126" s="156" t="s">
        <v>140</v>
      </c>
      <c r="I126" s="156" t="s">
        <v>141</v>
      </c>
      <c r="J126" s="156" t="s">
        <v>130</v>
      </c>
      <c r="K126" s="157" t="s">
        <v>142</v>
      </c>
      <c r="L126" s="158"/>
      <c r="M126" s="83" t="s">
        <v>1</v>
      </c>
      <c r="N126" s="84" t="s">
        <v>40</v>
      </c>
      <c r="O126" s="84" t="s">
        <v>143</v>
      </c>
      <c r="P126" s="84" t="s">
        <v>144</v>
      </c>
      <c r="Q126" s="84" t="s">
        <v>145</v>
      </c>
      <c r="R126" s="84" t="s">
        <v>146</v>
      </c>
      <c r="S126" s="84" t="s">
        <v>147</v>
      </c>
      <c r="T126" s="85" t="s">
        <v>148</v>
      </c>
      <c r="U126" s="15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/>
    </row>
    <row r="127" s="2" customFormat="1" ht="22.8" customHeight="1">
      <c r="A127" s="35"/>
      <c r="B127" s="36"/>
      <c r="C127" s="90" t="s">
        <v>149</v>
      </c>
      <c r="D127" s="35"/>
      <c r="E127" s="35"/>
      <c r="F127" s="35"/>
      <c r="G127" s="35"/>
      <c r="H127" s="35"/>
      <c r="I127" s="35"/>
      <c r="J127" s="159">
        <f>BK127</f>
        <v>0</v>
      </c>
      <c r="K127" s="35"/>
      <c r="L127" s="36"/>
      <c r="M127" s="86"/>
      <c r="N127" s="70"/>
      <c r="O127" s="87"/>
      <c r="P127" s="160">
        <f>P128+P183</f>
        <v>0</v>
      </c>
      <c r="Q127" s="87"/>
      <c r="R127" s="160">
        <f>R128+R183</f>
        <v>1.2396844999999999</v>
      </c>
      <c r="S127" s="87"/>
      <c r="T127" s="161">
        <f>T128+T183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75</v>
      </c>
      <c r="AU127" s="16" t="s">
        <v>132</v>
      </c>
      <c r="BK127" s="162">
        <f>BK128+BK183</f>
        <v>0</v>
      </c>
    </row>
    <row r="128" s="12" customFormat="1" ht="25.92" customHeight="1">
      <c r="A128" s="12"/>
      <c r="B128" s="163"/>
      <c r="C128" s="12"/>
      <c r="D128" s="164" t="s">
        <v>75</v>
      </c>
      <c r="E128" s="165" t="s">
        <v>270</v>
      </c>
      <c r="F128" s="165" t="s">
        <v>271</v>
      </c>
      <c r="G128" s="12"/>
      <c r="H128" s="12"/>
      <c r="I128" s="166"/>
      <c r="J128" s="167">
        <f>BK128</f>
        <v>0</v>
      </c>
      <c r="K128" s="12"/>
      <c r="L128" s="163"/>
      <c r="M128" s="168"/>
      <c r="N128" s="169"/>
      <c r="O128" s="169"/>
      <c r="P128" s="170">
        <f>P129+P140+P147+P156+P166</f>
        <v>0</v>
      </c>
      <c r="Q128" s="169"/>
      <c r="R128" s="170">
        <f>R129+R140+R147+R156+R166</f>
        <v>1.2396844999999999</v>
      </c>
      <c r="S128" s="169"/>
      <c r="T128" s="171">
        <f>T129+T140+T147+T156+T166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4" t="s">
        <v>85</v>
      </c>
      <c r="AT128" s="172" t="s">
        <v>75</v>
      </c>
      <c r="AU128" s="172" t="s">
        <v>76</v>
      </c>
      <c r="AY128" s="164" t="s">
        <v>153</v>
      </c>
      <c r="BK128" s="173">
        <f>BK129+BK140+BK147+BK156+BK166</f>
        <v>0</v>
      </c>
    </row>
    <row r="129" s="12" customFormat="1" ht="22.8" customHeight="1">
      <c r="A129" s="12"/>
      <c r="B129" s="163"/>
      <c r="C129" s="12"/>
      <c r="D129" s="164" t="s">
        <v>75</v>
      </c>
      <c r="E129" s="188" t="s">
        <v>898</v>
      </c>
      <c r="F129" s="188" t="s">
        <v>899</v>
      </c>
      <c r="G129" s="12"/>
      <c r="H129" s="12"/>
      <c r="I129" s="166"/>
      <c r="J129" s="189">
        <f>BK129</f>
        <v>0</v>
      </c>
      <c r="K129" s="12"/>
      <c r="L129" s="163"/>
      <c r="M129" s="168"/>
      <c r="N129" s="169"/>
      <c r="O129" s="169"/>
      <c r="P129" s="170">
        <f>SUM(P130:P139)</f>
        <v>0</v>
      </c>
      <c r="Q129" s="169"/>
      <c r="R129" s="170">
        <f>SUM(R130:R139)</f>
        <v>0.0263865</v>
      </c>
      <c r="S129" s="169"/>
      <c r="T129" s="171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4" t="s">
        <v>85</v>
      </c>
      <c r="AT129" s="172" t="s">
        <v>75</v>
      </c>
      <c r="AU129" s="172" t="s">
        <v>83</v>
      </c>
      <c r="AY129" s="164" t="s">
        <v>153</v>
      </c>
      <c r="BK129" s="173">
        <f>SUM(BK130:BK139)</f>
        <v>0</v>
      </c>
    </row>
    <row r="130" s="2" customFormat="1" ht="24.15" customHeight="1">
      <c r="A130" s="35"/>
      <c r="B130" s="174"/>
      <c r="C130" s="175" t="s">
        <v>83</v>
      </c>
      <c r="D130" s="175" t="s">
        <v>154</v>
      </c>
      <c r="E130" s="176" t="s">
        <v>1601</v>
      </c>
      <c r="F130" s="177" t="s">
        <v>1602</v>
      </c>
      <c r="G130" s="178" t="s">
        <v>322</v>
      </c>
      <c r="H130" s="179">
        <v>89</v>
      </c>
      <c r="I130" s="180"/>
      <c r="J130" s="181">
        <f>ROUND(I130*H130,2)</f>
        <v>0</v>
      </c>
      <c r="K130" s="177" t="s">
        <v>173</v>
      </c>
      <c r="L130" s="36"/>
      <c r="M130" s="182" t="s">
        <v>1</v>
      </c>
      <c r="N130" s="183" t="s">
        <v>41</v>
      </c>
      <c r="O130" s="74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6" t="s">
        <v>94</v>
      </c>
      <c r="AT130" s="186" t="s">
        <v>154</v>
      </c>
      <c r="AU130" s="186" t="s">
        <v>85</v>
      </c>
      <c r="AY130" s="16" t="s">
        <v>153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6" t="s">
        <v>83</v>
      </c>
      <c r="BK130" s="187">
        <f>ROUND(I130*H130,2)</f>
        <v>0</v>
      </c>
      <c r="BL130" s="16" t="s">
        <v>94</v>
      </c>
      <c r="BM130" s="186" t="s">
        <v>1603</v>
      </c>
    </row>
    <row r="131" s="2" customFormat="1" ht="24.15" customHeight="1">
      <c r="A131" s="35"/>
      <c r="B131" s="174"/>
      <c r="C131" s="204" t="s">
        <v>85</v>
      </c>
      <c r="D131" s="204" t="s">
        <v>420</v>
      </c>
      <c r="E131" s="205" t="s">
        <v>1604</v>
      </c>
      <c r="F131" s="206" t="s">
        <v>1605</v>
      </c>
      <c r="G131" s="207" t="s">
        <v>322</v>
      </c>
      <c r="H131" s="208">
        <v>4.2000000000000002</v>
      </c>
      <c r="I131" s="209"/>
      <c r="J131" s="210">
        <f>ROUND(I131*H131,2)</f>
        <v>0</v>
      </c>
      <c r="K131" s="206" t="s">
        <v>173</v>
      </c>
      <c r="L131" s="211"/>
      <c r="M131" s="212" t="s">
        <v>1</v>
      </c>
      <c r="N131" s="213" t="s">
        <v>41</v>
      </c>
      <c r="O131" s="74"/>
      <c r="P131" s="184">
        <f>O131*H131</f>
        <v>0</v>
      </c>
      <c r="Q131" s="184">
        <v>0.00032000000000000003</v>
      </c>
      <c r="R131" s="184">
        <f>Q131*H131</f>
        <v>0.0013440000000000001</v>
      </c>
      <c r="S131" s="184">
        <v>0</v>
      </c>
      <c r="T131" s="18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6" t="s">
        <v>347</v>
      </c>
      <c r="AT131" s="186" t="s">
        <v>420</v>
      </c>
      <c r="AU131" s="186" t="s">
        <v>85</v>
      </c>
      <c r="AY131" s="16" t="s">
        <v>153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6" t="s">
        <v>83</v>
      </c>
      <c r="BK131" s="187">
        <f>ROUND(I131*H131,2)</f>
        <v>0</v>
      </c>
      <c r="BL131" s="16" t="s">
        <v>94</v>
      </c>
      <c r="BM131" s="186" t="s">
        <v>1606</v>
      </c>
    </row>
    <row r="132" s="13" customFormat="1">
      <c r="A132" s="13"/>
      <c r="B132" s="195"/>
      <c r="C132" s="13"/>
      <c r="D132" s="196" t="s">
        <v>201</v>
      </c>
      <c r="E132" s="13"/>
      <c r="F132" s="198" t="s">
        <v>1607</v>
      </c>
      <c r="G132" s="13"/>
      <c r="H132" s="199">
        <v>4.2000000000000002</v>
      </c>
      <c r="I132" s="200"/>
      <c r="J132" s="13"/>
      <c r="K132" s="13"/>
      <c r="L132" s="195"/>
      <c r="M132" s="201"/>
      <c r="N132" s="202"/>
      <c r="O132" s="202"/>
      <c r="P132" s="202"/>
      <c r="Q132" s="202"/>
      <c r="R132" s="202"/>
      <c r="S132" s="202"/>
      <c r="T132" s="20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7" t="s">
        <v>201</v>
      </c>
      <c r="AU132" s="197" t="s">
        <v>85</v>
      </c>
      <c r="AV132" s="13" t="s">
        <v>85</v>
      </c>
      <c r="AW132" s="13" t="s">
        <v>3</v>
      </c>
      <c r="AX132" s="13" t="s">
        <v>83</v>
      </c>
      <c r="AY132" s="197" t="s">
        <v>153</v>
      </c>
    </row>
    <row r="133" s="2" customFormat="1" ht="24.15" customHeight="1">
      <c r="A133" s="35"/>
      <c r="B133" s="174"/>
      <c r="C133" s="204" t="s">
        <v>169</v>
      </c>
      <c r="D133" s="204" t="s">
        <v>420</v>
      </c>
      <c r="E133" s="205" t="s">
        <v>1608</v>
      </c>
      <c r="F133" s="206" t="s">
        <v>1609</v>
      </c>
      <c r="G133" s="207" t="s">
        <v>322</v>
      </c>
      <c r="H133" s="208">
        <v>52.5</v>
      </c>
      <c r="I133" s="209"/>
      <c r="J133" s="210">
        <f>ROUND(I133*H133,2)</f>
        <v>0</v>
      </c>
      <c r="K133" s="206" t="s">
        <v>173</v>
      </c>
      <c r="L133" s="211"/>
      <c r="M133" s="212" t="s">
        <v>1</v>
      </c>
      <c r="N133" s="213" t="s">
        <v>41</v>
      </c>
      <c r="O133" s="74"/>
      <c r="P133" s="184">
        <f>O133*H133</f>
        <v>0</v>
      </c>
      <c r="Q133" s="184">
        <v>0.00029</v>
      </c>
      <c r="R133" s="184">
        <f>Q133*H133</f>
        <v>0.015225000000000001</v>
      </c>
      <c r="S133" s="184">
        <v>0</v>
      </c>
      <c r="T133" s="18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6" t="s">
        <v>347</v>
      </c>
      <c r="AT133" s="186" t="s">
        <v>420</v>
      </c>
      <c r="AU133" s="186" t="s">
        <v>85</v>
      </c>
      <c r="AY133" s="16" t="s">
        <v>153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83</v>
      </c>
      <c r="BK133" s="187">
        <f>ROUND(I133*H133,2)</f>
        <v>0</v>
      </c>
      <c r="BL133" s="16" t="s">
        <v>94</v>
      </c>
      <c r="BM133" s="186" t="s">
        <v>1610</v>
      </c>
    </row>
    <row r="134" s="13" customFormat="1">
      <c r="A134" s="13"/>
      <c r="B134" s="195"/>
      <c r="C134" s="13"/>
      <c r="D134" s="196" t="s">
        <v>201</v>
      </c>
      <c r="E134" s="13"/>
      <c r="F134" s="198" t="s">
        <v>1611</v>
      </c>
      <c r="G134" s="13"/>
      <c r="H134" s="199">
        <v>52.5</v>
      </c>
      <c r="I134" s="200"/>
      <c r="J134" s="13"/>
      <c r="K134" s="13"/>
      <c r="L134" s="195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7" t="s">
        <v>201</v>
      </c>
      <c r="AU134" s="197" t="s">
        <v>85</v>
      </c>
      <c r="AV134" s="13" t="s">
        <v>85</v>
      </c>
      <c r="AW134" s="13" t="s">
        <v>3</v>
      </c>
      <c r="AX134" s="13" t="s">
        <v>83</v>
      </c>
      <c r="AY134" s="197" t="s">
        <v>153</v>
      </c>
    </row>
    <row r="135" s="2" customFormat="1" ht="24.15" customHeight="1">
      <c r="A135" s="35"/>
      <c r="B135" s="174"/>
      <c r="C135" s="204" t="s">
        <v>152</v>
      </c>
      <c r="D135" s="204" t="s">
        <v>420</v>
      </c>
      <c r="E135" s="205" t="s">
        <v>1612</v>
      </c>
      <c r="F135" s="206" t="s">
        <v>1613</v>
      </c>
      <c r="G135" s="207" t="s">
        <v>322</v>
      </c>
      <c r="H135" s="208">
        <v>31.5</v>
      </c>
      <c r="I135" s="209"/>
      <c r="J135" s="210">
        <f>ROUND(I135*H135,2)</f>
        <v>0</v>
      </c>
      <c r="K135" s="206" t="s">
        <v>173</v>
      </c>
      <c r="L135" s="211"/>
      <c r="M135" s="212" t="s">
        <v>1</v>
      </c>
      <c r="N135" s="213" t="s">
        <v>41</v>
      </c>
      <c r="O135" s="74"/>
      <c r="P135" s="184">
        <f>O135*H135</f>
        <v>0</v>
      </c>
      <c r="Q135" s="184">
        <v>0.00027</v>
      </c>
      <c r="R135" s="184">
        <f>Q135*H135</f>
        <v>0.0085050000000000004</v>
      </c>
      <c r="S135" s="184">
        <v>0</v>
      </c>
      <c r="T135" s="18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6" t="s">
        <v>347</v>
      </c>
      <c r="AT135" s="186" t="s">
        <v>420</v>
      </c>
      <c r="AU135" s="186" t="s">
        <v>85</v>
      </c>
      <c r="AY135" s="16" t="s">
        <v>153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6" t="s">
        <v>83</v>
      </c>
      <c r="BK135" s="187">
        <f>ROUND(I135*H135,2)</f>
        <v>0</v>
      </c>
      <c r="BL135" s="16" t="s">
        <v>94</v>
      </c>
      <c r="BM135" s="186" t="s">
        <v>1614</v>
      </c>
    </row>
    <row r="136" s="13" customFormat="1">
      <c r="A136" s="13"/>
      <c r="B136" s="195"/>
      <c r="C136" s="13"/>
      <c r="D136" s="196" t="s">
        <v>201</v>
      </c>
      <c r="E136" s="13"/>
      <c r="F136" s="198" t="s">
        <v>1615</v>
      </c>
      <c r="G136" s="13"/>
      <c r="H136" s="199">
        <v>31.5</v>
      </c>
      <c r="I136" s="200"/>
      <c r="J136" s="13"/>
      <c r="K136" s="13"/>
      <c r="L136" s="195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201</v>
      </c>
      <c r="AU136" s="197" t="s">
        <v>85</v>
      </c>
      <c r="AV136" s="13" t="s">
        <v>85</v>
      </c>
      <c r="AW136" s="13" t="s">
        <v>3</v>
      </c>
      <c r="AX136" s="13" t="s">
        <v>83</v>
      </c>
      <c r="AY136" s="197" t="s">
        <v>153</v>
      </c>
    </row>
    <row r="137" s="2" customFormat="1" ht="24.15" customHeight="1">
      <c r="A137" s="35"/>
      <c r="B137" s="174"/>
      <c r="C137" s="204" t="s">
        <v>166</v>
      </c>
      <c r="D137" s="204" t="s">
        <v>420</v>
      </c>
      <c r="E137" s="205" t="s">
        <v>1616</v>
      </c>
      <c r="F137" s="206" t="s">
        <v>1617</v>
      </c>
      <c r="G137" s="207" t="s">
        <v>322</v>
      </c>
      <c r="H137" s="208">
        <v>5.25</v>
      </c>
      <c r="I137" s="209"/>
      <c r="J137" s="210">
        <f>ROUND(I137*H137,2)</f>
        <v>0</v>
      </c>
      <c r="K137" s="206" t="s">
        <v>173</v>
      </c>
      <c r="L137" s="211"/>
      <c r="M137" s="212" t="s">
        <v>1</v>
      </c>
      <c r="N137" s="213" t="s">
        <v>41</v>
      </c>
      <c r="O137" s="74"/>
      <c r="P137" s="184">
        <f>O137*H137</f>
        <v>0</v>
      </c>
      <c r="Q137" s="184">
        <v>0.00025000000000000001</v>
      </c>
      <c r="R137" s="184">
        <f>Q137*H137</f>
        <v>0.0013125000000000001</v>
      </c>
      <c r="S137" s="184">
        <v>0</v>
      </c>
      <c r="T137" s="18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6" t="s">
        <v>347</v>
      </c>
      <c r="AT137" s="186" t="s">
        <v>420</v>
      </c>
      <c r="AU137" s="186" t="s">
        <v>85</v>
      </c>
      <c r="AY137" s="16" t="s">
        <v>153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6" t="s">
        <v>83</v>
      </c>
      <c r="BK137" s="187">
        <f>ROUND(I137*H137,2)</f>
        <v>0</v>
      </c>
      <c r="BL137" s="16" t="s">
        <v>94</v>
      </c>
      <c r="BM137" s="186" t="s">
        <v>1618</v>
      </c>
    </row>
    <row r="138" s="13" customFormat="1">
      <c r="A138" s="13"/>
      <c r="B138" s="195"/>
      <c r="C138" s="13"/>
      <c r="D138" s="196" t="s">
        <v>201</v>
      </c>
      <c r="E138" s="13"/>
      <c r="F138" s="198" t="s">
        <v>1619</v>
      </c>
      <c r="G138" s="13"/>
      <c r="H138" s="199">
        <v>5.25</v>
      </c>
      <c r="I138" s="200"/>
      <c r="J138" s="13"/>
      <c r="K138" s="13"/>
      <c r="L138" s="195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7" t="s">
        <v>201</v>
      </c>
      <c r="AU138" s="197" t="s">
        <v>85</v>
      </c>
      <c r="AV138" s="13" t="s">
        <v>85</v>
      </c>
      <c r="AW138" s="13" t="s">
        <v>3</v>
      </c>
      <c r="AX138" s="13" t="s">
        <v>83</v>
      </c>
      <c r="AY138" s="197" t="s">
        <v>153</v>
      </c>
    </row>
    <row r="139" s="2" customFormat="1" ht="24.15" customHeight="1">
      <c r="A139" s="35"/>
      <c r="B139" s="174"/>
      <c r="C139" s="175" t="s">
        <v>225</v>
      </c>
      <c r="D139" s="175" t="s">
        <v>154</v>
      </c>
      <c r="E139" s="176" t="s">
        <v>950</v>
      </c>
      <c r="F139" s="177" t="s">
        <v>951</v>
      </c>
      <c r="G139" s="178" t="s">
        <v>831</v>
      </c>
      <c r="H139" s="214"/>
      <c r="I139" s="180"/>
      <c r="J139" s="181">
        <f>ROUND(I139*H139,2)</f>
        <v>0</v>
      </c>
      <c r="K139" s="177" t="s">
        <v>173</v>
      </c>
      <c r="L139" s="36"/>
      <c r="M139" s="182" t="s">
        <v>1</v>
      </c>
      <c r="N139" s="183" t="s">
        <v>41</v>
      </c>
      <c r="O139" s="74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6" t="s">
        <v>94</v>
      </c>
      <c r="AT139" s="186" t="s">
        <v>154</v>
      </c>
      <c r="AU139" s="186" t="s">
        <v>85</v>
      </c>
      <c r="AY139" s="16" t="s">
        <v>153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6" t="s">
        <v>83</v>
      </c>
      <c r="BK139" s="187">
        <f>ROUND(I139*H139,2)</f>
        <v>0</v>
      </c>
      <c r="BL139" s="16" t="s">
        <v>94</v>
      </c>
      <c r="BM139" s="186" t="s">
        <v>1620</v>
      </c>
    </row>
    <row r="140" s="12" customFormat="1" ht="22.8" customHeight="1">
      <c r="A140" s="12"/>
      <c r="B140" s="163"/>
      <c r="C140" s="12"/>
      <c r="D140" s="164" t="s">
        <v>75</v>
      </c>
      <c r="E140" s="188" t="s">
        <v>1583</v>
      </c>
      <c r="F140" s="188" t="s">
        <v>1584</v>
      </c>
      <c r="G140" s="12"/>
      <c r="H140" s="12"/>
      <c r="I140" s="166"/>
      <c r="J140" s="189">
        <f>BK140</f>
        <v>0</v>
      </c>
      <c r="K140" s="12"/>
      <c r="L140" s="163"/>
      <c r="M140" s="168"/>
      <c r="N140" s="169"/>
      <c r="O140" s="169"/>
      <c r="P140" s="170">
        <f>SUM(P141:P146)</f>
        <v>0</v>
      </c>
      <c r="Q140" s="169"/>
      <c r="R140" s="170">
        <f>SUM(R141:R146)</f>
        <v>0.50693999999999995</v>
      </c>
      <c r="S140" s="169"/>
      <c r="T140" s="171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4" t="s">
        <v>85</v>
      </c>
      <c r="AT140" s="172" t="s">
        <v>75</v>
      </c>
      <c r="AU140" s="172" t="s">
        <v>83</v>
      </c>
      <c r="AY140" s="164" t="s">
        <v>153</v>
      </c>
      <c r="BK140" s="173">
        <f>SUM(BK141:BK146)</f>
        <v>0</v>
      </c>
    </row>
    <row r="141" s="2" customFormat="1" ht="37.8" customHeight="1">
      <c r="A141" s="35"/>
      <c r="B141" s="174"/>
      <c r="C141" s="175" t="s">
        <v>230</v>
      </c>
      <c r="D141" s="175" t="s">
        <v>154</v>
      </c>
      <c r="E141" s="176" t="s">
        <v>1585</v>
      </c>
      <c r="F141" s="177" t="s">
        <v>1586</v>
      </c>
      <c r="G141" s="178" t="s">
        <v>157</v>
      </c>
      <c r="H141" s="179">
        <v>1</v>
      </c>
      <c r="I141" s="180"/>
      <c r="J141" s="181">
        <f>ROUND(I141*H141,2)</f>
        <v>0</v>
      </c>
      <c r="K141" s="177" t="s">
        <v>173</v>
      </c>
      <c r="L141" s="36"/>
      <c r="M141" s="182" t="s">
        <v>1</v>
      </c>
      <c r="N141" s="183" t="s">
        <v>41</v>
      </c>
      <c r="O141" s="74"/>
      <c r="P141" s="184">
        <f>O141*H141</f>
        <v>0</v>
      </c>
      <c r="Q141" s="184">
        <v>0.0039199999999999999</v>
      </c>
      <c r="R141" s="184">
        <f>Q141*H141</f>
        <v>0.0039199999999999999</v>
      </c>
      <c r="S141" s="184">
        <v>0</v>
      </c>
      <c r="T141" s="18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6" t="s">
        <v>94</v>
      </c>
      <c r="AT141" s="186" t="s">
        <v>154</v>
      </c>
      <c r="AU141" s="186" t="s">
        <v>85</v>
      </c>
      <c r="AY141" s="16" t="s">
        <v>153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6" t="s">
        <v>83</v>
      </c>
      <c r="BK141" s="187">
        <f>ROUND(I141*H141,2)</f>
        <v>0</v>
      </c>
      <c r="BL141" s="16" t="s">
        <v>94</v>
      </c>
      <c r="BM141" s="186" t="s">
        <v>1621</v>
      </c>
    </row>
    <row r="142" s="2" customFormat="1" ht="37.8" customHeight="1">
      <c r="A142" s="35"/>
      <c r="B142" s="174"/>
      <c r="C142" s="175" t="s">
        <v>235</v>
      </c>
      <c r="D142" s="175" t="s">
        <v>154</v>
      </c>
      <c r="E142" s="176" t="s">
        <v>1622</v>
      </c>
      <c r="F142" s="177" t="s">
        <v>1623</v>
      </c>
      <c r="G142" s="178" t="s">
        <v>157</v>
      </c>
      <c r="H142" s="179">
        <v>1</v>
      </c>
      <c r="I142" s="180"/>
      <c r="J142" s="181">
        <f>ROUND(I142*H142,2)</f>
        <v>0</v>
      </c>
      <c r="K142" s="177" t="s">
        <v>173</v>
      </c>
      <c r="L142" s="36"/>
      <c r="M142" s="182" t="s">
        <v>1</v>
      </c>
      <c r="N142" s="183" t="s">
        <v>41</v>
      </c>
      <c r="O142" s="74"/>
      <c r="P142" s="184">
        <f>O142*H142</f>
        <v>0</v>
      </c>
      <c r="Q142" s="184">
        <v>0.0051200000000000004</v>
      </c>
      <c r="R142" s="184">
        <f>Q142*H142</f>
        <v>0.0051200000000000004</v>
      </c>
      <c r="S142" s="184">
        <v>0</v>
      </c>
      <c r="T142" s="18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6" t="s">
        <v>94</v>
      </c>
      <c r="AT142" s="186" t="s">
        <v>154</v>
      </c>
      <c r="AU142" s="186" t="s">
        <v>85</v>
      </c>
      <c r="AY142" s="16" t="s">
        <v>153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6" t="s">
        <v>83</v>
      </c>
      <c r="BK142" s="187">
        <f>ROUND(I142*H142,2)</f>
        <v>0</v>
      </c>
      <c r="BL142" s="16" t="s">
        <v>94</v>
      </c>
      <c r="BM142" s="186" t="s">
        <v>1624</v>
      </c>
    </row>
    <row r="143" s="2" customFormat="1" ht="33" customHeight="1">
      <c r="A143" s="35"/>
      <c r="B143" s="174"/>
      <c r="C143" s="175" t="s">
        <v>204</v>
      </c>
      <c r="D143" s="175" t="s">
        <v>154</v>
      </c>
      <c r="E143" s="176" t="s">
        <v>1625</v>
      </c>
      <c r="F143" s="177" t="s">
        <v>1626</v>
      </c>
      <c r="G143" s="178" t="s">
        <v>157</v>
      </c>
      <c r="H143" s="179">
        <v>1</v>
      </c>
      <c r="I143" s="180"/>
      <c r="J143" s="181">
        <f>ROUND(I143*H143,2)</f>
        <v>0</v>
      </c>
      <c r="K143" s="177" t="s">
        <v>173</v>
      </c>
      <c r="L143" s="36"/>
      <c r="M143" s="182" t="s">
        <v>1</v>
      </c>
      <c r="N143" s="183" t="s">
        <v>41</v>
      </c>
      <c r="O143" s="74"/>
      <c r="P143" s="184">
        <f>O143*H143</f>
        <v>0</v>
      </c>
      <c r="Q143" s="184">
        <v>0.0032799999999999999</v>
      </c>
      <c r="R143" s="184">
        <f>Q143*H143</f>
        <v>0.0032799999999999999</v>
      </c>
      <c r="S143" s="184">
        <v>0</v>
      </c>
      <c r="T143" s="18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6" t="s">
        <v>94</v>
      </c>
      <c r="AT143" s="186" t="s">
        <v>154</v>
      </c>
      <c r="AU143" s="186" t="s">
        <v>85</v>
      </c>
      <c r="AY143" s="16" t="s">
        <v>153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6" t="s">
        <v>83</v>
      </c>
      <c r="BK143" s="187">
        <f>ROUND(I143*H143,2)</f>
        <v>0</v>
      </c>
      <c r="BL143" s="16" t="s">
        <v>94</v>
      </c>
      <c r="BM143" s="186" t="s">
        <v>1627</v>
      </c>
    </row>
    <row r="144" s="2" customFormat="1" ht="33" customHeight="1">
      <c r="A144" s="35"/>
      <c r="B144" s="174"/>
      <c r="C144" s="175" t="s">
        <v>88</v>
      </c>
      <c r="D144" s="175" t="s">
        <v>154</v>
      </c>
      <c r="E144" s="176" t="s">
        <v>1628</v>
      </c>
      <c r="F144" s="177" t="s">
        <v>1629</v>
      </c>
      <c r="G144" s="178" t="s">
        <v>157</v>
      </c>
      <c r="H144" s="179">
        <v>1</v>
      </c>
      <c r="I144" s="180"/>
      <c r="J144" s="181">
        <f>ROUND(I144*H144,2)</f>
        <v>0</v>
      </c>
      <c r="K144" s="177" t="s">
        <v>173</v>
      </c>
      <c r="L144" s="36"/>
      <c r="M144" s="182" t="s">
        <v>1</v>
      </c>
      <c r="N144" s="183" t="s">
        <v>41</v>
      </c>
      <c r="O144" s="74"/>
      <c r="P144" s="184">
        <f>O144*H144</f>
        <v>0</v>
      </c>
      <c r="Q144" s="184">
        <v>0.2339</v>
      </c>
      <c r="R144" s="184">
        <f>Q144*H144</f>
        <v>0.2339</v>
      </c>
      <c r="S144" s="184">
        <v>0</v>
      </c>
      <c r="T144" s="18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6" t="s">
        <v>94</v>
      </c>
      <c r="AT144" s="186" t="s">
        <v>154</v>
      </c>
      <c r="AU144" s="186" t="s">
        <v>85</v>
      </c>
      <c r="AY144" s="16" t="s">
        <v>153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6" t="s">
        <v>83</v>
      </c>
      <c r="BK144" s="187">
        <f>ROUND(I144*H144,2)</f>
        <v>0</v>
      </c>
      <c r="BL144" s="16" t="s">
        <v>94</v>
      </c>
      <c r="BM144" s="186" t="s">
        <v>1630</v>
      </c>
    </row>
    <row r="145" s="2" customFormat="1" ht="33" customHeight="1">
      <c r="A145" s="35"/>
      <c r="B145" s="174"/>
      <c r="C145" s="175" t="s">
        <v>250</v>
      </c>
      <c r="D145" s="175" t="s">
        <v>154</v>
      </c>
      <c r="E145" s="176" t="s">
        <v>1631</v>
      </c>
      <c r="F145" s="177" t="s">
        <v>1632</v>
      </c>
      <c r="G145" s="178" t="s">
        <v>157</v>
      </c>
      <c r="H145" s="179">
        <v>1</v>
      </c>
      <c r="I145" s="180"/>
      <c r="J145" s="181">
        <f>ROUND(I145*H145,2)</f>
        <v>0</v>
      </c>
      <c r="K145" s="177" t="s">
        <v>1</v>
      </c>
      <c r="L145" s="36"/>
      <c r="M145" s="182" t="s">
        <v>1</v>
      </c>
      <c r="N145" s="183" t="s">
        <v>41</v>
      </c>
      <c r="O145" s="74"/>
      <c r="P145" s="184">
        <f>O145*H145</f>
        <v>0</v>
      </c>
      <c r="Q145" s="184">
        <v>0.26072000000000001</v>
      </c>
      <c r="R145" s="184">
        <f>Q145*H145</f>
        <v>0.26072000000000001</v>
      </c>
      <c r="S145" s="184">
        <v>0</v>
      </c>
      <c r="T145" s="18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6" t="s">
        <v>94</v>
      </c>
      <c r="AT145" s="186" t="s">
        <v>154</v>
      </c>
      <c r="AU145" s="186" t="s">
        <v>85</v>
      </c>
      <c r="AY145" s="16" t="s">
        <v>153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6" t="s">
        <v>83</v>
      </c>
      <c r="BK145" s="187">
        <f>ROUND(I145*H145,2)</f>
        <v>0</v>
      </c>
      <c r="BL145" s="16" t="s">
        <v>94</v>
      </c>
      <c r="BM145" s="186" t="s">
        <v>1633</v>
      </c>
    </row>
    <row r="146" s="2" customFormat="1" ht="24.15" customHeight="1">
      <c r="A146" s="35"/>
      <c r="B146" s="174"/>
      <c r="C146" s="175" t="s">
        <v>255</v>
      </c>
      <c r="D146" s="175" t="s">
        <v>154</v>
      </c>
      <c r="E146" s="176" t="s">
        <v>1591</v>
      </c>
      <c r="F146" s="177" t="s">
        <v>1592</v>
      </c>
      <c r="G146" s="178" t="s">
        <v>831</v>
      </c>
      <c r="H146" s="214"/>
      <c r="I146" s="180"/>
      <c r="J146" s="181">
        <f>ROUND(I146*H146,2)</f>
        <v>0</v>
      </c>
      <c r="K146" s="177" t="s">
        <v>173</v>
      </c>
      <c r="L146" s="36"/>
      <c r="M146" s="182" t="s">
        <v>1</v>
      </c>
      <c r="N146" s="183" t="s">
        <v>41</v>
      </c>
      <c r="O146" s="74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6" t="s">
        <v>94</v>
      </c>
      <c r="AT146" s="186" t="s">
        <v>154</v>
      </c>
      <c r="AU146" s="186" t="s">
        <v>85</v>
      </c>
      <c r="AY146" s="16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6" t="s">
        <v>83</v>
      </c>
      <c r="BK146" s="187">
        <f>ROUND(I146*H146,2)</f>
        <v>0</v>
      </c>
      <c r="BL146" s="16" t="s">
        <v>94</v>
      </c>
      <c r="BM146" s="186" t="s">
        <v>1634</v>
      </c>
    </row>
    <row r="147" s="12" customFormat="1" ht="22.8" customHeight="1">
      <c r="A147" s="12"/>
      <c r="B147" s="163"/>
      <c r="C147" s="12"/>
      <c r="D147" s="164" t="s">
        <v>75</v>
      </c>
      <c r="E147" s="188" t="s">
        <v>1635</v>
      </c>
      <c r="F147" s="188" t="s">
        <v>1636</v>
      </c>
      <c r="G147" s="12"/>
      <c r="H147" s="12"/>
      <c r="I147" s="166"/>
      <c r="J147" s="189">
        <f>BK147</f>
        <v>0</v>
      </c>
      <c r="K147" s="12"/>
      <c r="L147" s="163"/>
      <c r="M147" s="168"/>
      <c r="N147" s="169"/>
      <c r="O147" s="169"/>
      <c r="P147" s="170">
        <f>SUM(P148:P155)</f>
        <v>0</v>
      </c>
      <c r="Q147" s="169"/>
      <c r="R147" s="170">
        <f>SUM(R148:R155)</f>
        <v>0.10426000000000001</v>
      </c>
      <c r="S147" s="169"/>
      <c r="T147" s="171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4" t="s">
        <v>85</v>
      </c>
      <c r="AT147" s="172" t="s">
        <v>75</v>
      </c>
      <c r="AU147" s="172" t="s">
        <v>83</v>
      </c>
      <c r="AY147" s="164" t="s">
        <v>153</v>
      </c>
      <c r="BK147" s="173">
        <f>SUM(BK148:BK155)</f>
        <v>0</v>
      </c>
    </row>
    <row r="148" s="2" customFormat="1" ht="24.15" customHeight="1">
      <c r="A148" s="35"/>
      <c r="B148" s="174"/>
      <c r="C148" s="175" t="s">
        <v>259</v>
      </c>
      <c r="D148" s="175" t="s">
        <v>154</v>
      </c>
      <c r="E148" s="176" t="s">
        <v>1637</v>
      </c>
      <c r="F148" s="177" t="s">
        <v>1638</v>
      </c>
      <c r="G148" s="178" t="s">
        <v>322</v>
      </c>
      <c r="H148" s="179">
        <v>5</v>
      </c>
      <c r="I148" s="180"/>
      <c r="J148" s="181">
        <f>ROUND(I148*H148,2)</f>
        <v>0</v>
      </c>
      <c r="K148" s="177" t="s">
        <v>173</v>
      </c>
      <c r="L148" s="36"/>
      <c r="M148" s="182" t="s">
        <v>1</v>
      </c>
      <c r="N148" s="183" t="s">
        <v>41</v>
      </c>
      <c r="O148" s="74"/>
      <c r="P148" s="184">
        <f>O148*H148</f>
        <v>0</v>
      </c>
      <c r="Q148" s="184">
        <v>0.00058</v>
      </c>
      <c r="R148" s="184">
        <f>Q148*H148</f>
        <v>0.0028999999999999998</v>
      </c>
      <c r="S148" s="184">
        <v>0</v>
      </c>
      <c r="T148" s="18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94</v>
      </c>
      <c r="AT148" s="186" t="s">
        <v>154</v>
      </c>
      <c r="AU148" s="186" t="s">
        <v>85</v>
      </c>
      <c r="AY148" s="16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83</v>
      </c>
      <c r="BK148" s="187">
        <f>ROUND(I148*H148,2)</f>
        <v>0</v>
      </c>
      <c r="BL148" s="16" t="s">
        <v>94</v>
      </c>
      <c r="BM148" s="186" t="s">
        <v>1639</v>
      </c>
    </row>
    <row r="149" s="2" customFormat="1" ht="24.15" customHeight="1">
      <c r="A149" s="35"/>
      <c r="B149" s="174"/>
      <c r="C149" s="175" t="s">
        <v>263</v>
      </c>
      <c r="D149" s="175" t="s">
        <v>154</v>
      </c>
      <c r="E149" s="176" t="s">
        <v>1640</v>
      </c>
      <c r="F149" s="177" t="s">
        <v>1641</v>
      </c>
      <c r="G149" s="178" t="s">
        <v>322</v>
      </c>
      <c r="H149" s="179">
        <v>30</v>
      </c>
      <c r="I149" s="180"/>
      <c r="J149" s="181">
        <f>ROUND(I149*H149,2)</f>
        <v>0</v>
      </c>
      <c r="K149" s="177" t="s">
        <v>173</v>
      </c>
      <c r="L149" s="36"/>
      <c r="M149" s="182" t="s">
        <v>1</v>
      </c>
      <c r="N149" s="183" t="s">
        <v>41</v>
      </c>
      <c r="O149" s="74"/>
      <c r="P149" s="184">
        <f>O149*H149</f>
        <v>0</v>
      </c>
      <c r="Q149" s="184">
        <v>0.00072999999999999996</v>
      </c>
      <c r="R149" s="184">
        <f>Q149*H149</f>
        <v>0.021899999999999999</v>
      </c>
      <c r="S149" s="184">
        <v>0</v>
      </c>
      <c r="T149" s="18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6" t="s">
        <v>94</v>
      </c>
      <c r="AT149" s="186" t="s">
        <v>154</v>
      </c>
      <c r="AU149" s="186" t="s">
        <v>85</v>
      </c>
      <c r="AY149" s="16" t="s">
        <v>153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6" t="s">
        <v>83</v>
      </c>
      <c r="BK149" s="187">
        <f>ROUND(I149*H149,2)</f>
        <v>0</v>
      </c>
      <c r="BL149" s="16" t="s">
        <v>94</v>
      </c>
      <c r="BM149" s="186" t="s">
        <v>1642</v>
      </c>
    </row>
    <row r="150" s="2" customFormat="1" ht="24.15" customHeight="1">
      <c r="A150" s="35"/>
      <c r="B150" s="174"/>
      <c r="C150" s="175" t="s">
        <v>8</v>
      </c>
      <c r="D150" s="175" t="s">
        <v>154</v>
      </c>
      <c r="E150" s="176" t="s">
        <v>1643</v>
      </c>
      <c r="F150" s="177" t="s">
        <v>1644</v>
      </c>
      <c r="G150" s="178" t="s">
        <v>322</v>
      </c>
      <c r="H150" s="179">
        <v>50</v>
      </c>
      <c r="I150" s="180"/>
      <c r="J150" s="181">
        <f>ROUND(I150*H150,2)</f>
        <v>0</v>
      </c>
      <c r="K150" s="177" t="s">
        <v>173</v>
      </c>
      <c r="L150" s="36"/>
      <c r="M150" s="182" t="s">
        <v>1</v>
      </c>
      <c r="N150" s="183" t="s">
        <v>41</v>
      </c>
      <c r="O150" s="74"/>
      <c r="P150" s="184">
        <f>O150*H150</f>
        <v>0</v>
      </c>
      <c r="Q150" s="184">
        <v>0.0012700000000000001</v>
      </c>
      <c r="R150" s="184">
        <f>Q150*H150</f>
        <v>0.063500000000000001</v>
      </c>
      <c r="S150" s="184">
        <v>0</v>
      </c>
      <c r="T150" s="18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6" t="s">
        <v>94</v>
      </c>
      <c r="AT150" s="186" t="s">
        <v>154</v>
      </c>
      <c r="AU150" s="186" t="s">
        <v>85</v>
      </c>
      <c r="AY150" s="16" t="s">
        <v>153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6" t="s">
        <v>83</v>
      </c>
      <c r="BK150" s="187">
        <f>ROUND(I150*H150,2)</f>
        <v>0</v>
      </c>
      <c r="BL150" s="16" t="s">
        <v>94</v>
      </c>
      <c r="BM150" s="186" t="s">
        <v>1645</v>
      </c>
    </row>
    <row r="151" s="2" customFormat="1" ht="24.15" customHeight="1">
      <c r="A151" s="35"/>
      <c r="B151" s="174"/>
      <c r="C151" s="175" t="s">
        <v>94</v>
      </c>
      <c r="D151" s="175" t="s">
        <v>154</v>
      </c>
      <c r="E151" s="176" t="s">
        <v>1646</v>
      </c>
      <c r="F151" s="177" t="s">
        <v>1647</v>
      </c>
      <c r="G151" s="178" t="s">
        <v>322</v>
      </c>
      <c r="H151" s="179">
        <v>4</v>
      </c>
      <c r="I151" s="180"/>
      <c r="J151" s="181">
        <f>ROUND(I151*H151,2)</f>
        <v>0</v>
      </c>
      <c r="K151" s="177" t="s">
        <v>173</v>
      </c>
      <c r="L151" s="36"/>
      <c r="M151" s="182" t="s">
        <v>1</v>
      </c>
      <c r="N151" s="183" t="s">
        <v>41</v>
      </c>
      <c r="O151" s="74"/>
      <c r="P151" s="184">
        <f>O151*H151</f>
        <v>0</v>
      </c>
      <c r="Q151" s="184">
        <v>0.0015900000000000001</v>
      </c>
      <c r="R151" s="184">
        <f>Q151*H151</f>
        <v>0.0063600000000000002</v>
      </c>
      <c r="S151" s="184">
        <v>0</v>
      </c>
      <c r="T151" s="18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6" t="s">
        <v>94</v>
      </c>
      <c r="AT151" s="186" t="s">
        <v>154</v>
      </c>
      <c r="AU151" s="186" t="s">
        <v>85</v>
      </c>
      <c r="AY151" s="16" t="s">
        <v>153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6" t="s">
        <v>83</v>
      </c>
      <c r="BK151" s="187">
        <f>ROUND(I151*H151,2)</f>
        <v>0</v>
      </c>
      <c r="BL151" s="16" t="s">
        <v>94</v>
      </c>
      <c r="BM151" s="186" t="s">
        <v>1648</v>
      </c>
    </row>
    <row r="152" s="2" customFormat="1" ht="16.5" customHeight="1">
      <c r="A152" s="35"/>
      <c r="B152" s="174"/>
      <c r="C152" s="175" t="s">
        <v>97</v>
      </c>
      <c r="D152" s="175" t="s">
        <v>154</v>
      </c>
      <c r="E152" s="176" t="s">
        <v>1649</v>
      </c>
      <c r="F152" s="177" t="s">
        <v>1650</v>
      </c>
      <c r="G152" s="178" t="s">
        <v>322</v>
      </c>
      <c r="H152" s="179">
        <v>89</v>
      </c>
      <c r="I152" s="180"/>
      <c r="J152" s="181">
        <f>ROUND(I152*H152,2)</f>
        <v>0</v>
      </c>
      <c r="K152" s="177" t="s">
        <v>173</v>
      </c>
      <c r="L152" s="36"/>
      <c r="M152" s="182" t="s">
        <v>1</v>
      </c>
      <c r="N152" s="183" t="s">
        <v>41</v>
      </c>
      <c r="O152" s="74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6" t="s">
        <v>94</v>
      </c>
      <c r="AT152" s="186" t="s">
        <v>154</v>
      </c>
      <c r="AU152" s="186" t="s">
        <v>85</v>
      </c>
      <c r="AY152" s="16" t="s">
        <v>153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6" t="s">
        <v>83</v>
      </c>
      <c r="BK152" s="187">
        <f>ROUND(I152*H152,2)</f>
        <v>0</v>
      </c>
      <c r="BL152" s="16" t="s">
        <v>94</v>
      </c>
      <c r="BM152" s="186" t="s">
        <v>1651</v>
      </c>
    </row>
    <row r="153" s="2" customFormat="1" ht="16.5" customHeight="1">
      <c r="A153" s="35"/>
      <c r="B153" s="174"/>
      <c r="C153" s="175" t="s">
        <v>100</v>
      </c>
      <c r="D153" s="175" t="s">
        <v>154</v>
      </c>
      <c r="E153" s="176" t="s">
        <v>1652</v>
      </c>
      <c r="F153" s="177" t="s">
        <v>1653</v>
      </c>
      <c r="G153" s="178" t="s">
        <v>322</v>
      </c>
      <c r="H153" s="179">
        <v>1160</v>
      </c>
      <c r="I153" s="180"/>
      <c r="J153" s="181">
        <f>ROUND(I153*H153,2)</f>
        <v>0</v>
      </c>
      <c r="K153" s="177" t="s">
        <v>173</v>
      </c>
      <c r="L153" s="36"/>
      <c r="M153" s="182" t="s">
        <v>1</v>
      </c>
      <c r="N153" s="183" t="s">
        <v>41</v>
      </c>
      <c r="O153" s="74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6" t="s">
        <v>94</v>
      </c>
      <c r="AT153" s="186" t="s">
        <v>154</v>
      </c>
      <c r="AU153" s="186" t="s">
        <v>85</v>
      </c>
      <c r="AY153" s="16" t="s">
        <v>153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6" t="s">
        <v>83</v>
      </c>
      <c r="BK153" s="187">
        <f>ROUND(I153*H153,2)</f>
        <v>0</v>
      </c>
      <c r="BL153" s="16" t="s">
        <v>94</v>
      </c>
      <c r="BM153" s="186" t="s">
        <v>1654</v>
      </c>
    </row>
    <row r="154" s="2" customFormat="1" ht="33" customHeight="1">
      <c r="A154" s="35"/>
      <c r="B154" s="174"/>
      <c r="C154" s="175" t="s">
        <v>103</v>
      </c>
      <c r="D154" s="175" t="s">
        <v>154</v>
      </c>
      <c r="E154" s="176" t="s">
        <v>1655</v>
      </c>
      <c r="F154" s="177" t="s">
        <v>1656</v>
      </c>
      <c r="G154" s="178" t="s">
        <v>322</v>
      </c>
      <c r="H154" s="179">
        <v>240</v>
      </c>
      <c r="I154" s="180"/>
      <c r="J154" s="181">
        <f>ROUND(I154*H154,2)</f>
        <v>0</v>
      </c>
      <c r="K154" s="177" t="s">
        <v>173</v>
      </c>
      <c r="L154" s="36"/>
      <c r="M154" s="182" t="s">
        <v>1</v>
      </c>
      <c r="N154" s="183" t="s">
        <v>41</v>
      </c>
      <c r="O154" s="74"/>
      <c r="P154" s="184">
        <f>O154*H154</f>
        <v>0</v>
      </c>
      <c r="Q154" s="184">
        <v>4.0000000000000003E-05</v>
      </c>
      <c r="R154" s="184">
        <f>Q154*H154</f>
        <v>0.0096000000000000009</v>
      </c>
      <c r="S154" s="184">
        <v>0</v>
      </c>
      <c r="T154" s="18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6" t="s">
        <v>94</v>
      </c>
      <c r="AT154" s="186" t="s">
        <v>154</v>
      </c>
      <c r="AU154" s="186" t="s">
        <v>85</v>
      </c>
      <c r="AY154" s="16" t="s">
        <v>153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6" t="s">
        <v>83</v>
      </c>
      <c r="BK154" s="187">
        <f>ROUND(I154*H154,2)</f>
        <v>0</v>
      </c>
      <c r="BL154" s="16" t="s">
        <v>94</v>
      </c>
      <c r="BM154" s="186" t="s">
        <v>1657</v>
      </c>
    </row>
    <row r="155" s="2" customFormat="1" ht="24.15" customHeight="1">
      <c r="A155" s="35"/>
      <c r="B155" s="174"/>
      <c r="C155" s="175" t="s">
        <v>111</v>
      </c>
      <c r="D155" s="175" t="s">
        <v>154</v>
      </c>
      <c r="E155" s="176" t="s">
        <v>1658</v>
      </c>
      <c r="F155" s="177" t="s">
        <v>1659</v>
      </c>
      <c r="G155" s="178" t="s">
        <v>831</v>
      </c>
      <c r="H155" s="214"/>
      <c r="I155" s="180"/>
      <c r="J155" s="181">
        <f>ROUND(I155*H155,2)</f>
        <v>0</v>
      </c>
      <c r="K155" s="177" t="s">
        <v>173</v>
      </c>
      <c r="L155" s="36"/>
      <c r="M155" s="182" t="s">
        <v>1</v>
      </c>
      <c r="N155" s="183" t="s">
        <v>41</v>
      </c>
      <c r="O155" s="74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6" t="s">
        <v>94</v>
      </c>
      <c r="AT155" s="186" t="s">
        <v>154</v>
      </c>
      <c r="AU155" s="186" t="s">
        <v>85</v>
      </c>
      <c r="AY155" s="16" t="s">
        <v>153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6" t="s">
        <v>83</v>
      </c>
      <c r="BK155" s="187">
        <f>ROUND(I155*H155,2)</f>
        <v>0</v>
      </c>
      <c r="BL155" s="16" t="s">
        <v>94</v>
      </c>
      <c r="BM155" s="186" t="s">
        <v>1660</v>
      </c>
    </row>
    <row r="156" s="12" customFormat="1" ht="22.8" customHeight="1">
      <c r="A156" s="12"/>
      <c r="B156" s="163"/>
      <c r="C156" s="12"/>
      <c r="D156" s="164" t="s">
        <v>75</v>
      </c>
      <c r="E156" s="188" t="s">
        <v>1661</v>
      </c>
      <c r="F156" s="188" t="s">
        <v>1662</v>
      </c>
      <c r="G156" s="12"/>
      <c r="H156" s="12"/>
      <c r="I156" s="166"/>
      <c r="J156" s="189">
        <f>BK156</f>
        <v>0</v>
      </c>
      <c r="K156" s="12"/>
      <c r="L156" s="163"/>
      <c r="M156" s="168"/>
      <c r="N156" s="169"/>
      <c r="O156" s="169"/>
      <c r="P156" s="170">
        <f>SUM(P157:P165)</f>
        <v>0</v>
      </c>
      <c r="Q156" s="169"/>
      <c r="R156" s="170">
        <f>SUM(R157:R165)</f>
        <v>0.01125</v>
      </c>
      <c r="S156" s="169"/>
      <c r="T156" s="171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4" t="s">
        <v>85</v>
      </c>
      <c r="AT156" s="172" t="s">
        <v>75</v>
      </c>
      <c r="AU156" s="172" t="s">
        <v>83</v>
      </c>
      <c r="AY156" s="164" t="s">
        <v>153</v>
      </c>
      <c r="BK156" s="173">
        <f>SUM(BK157:BK165)</f>
        <v>0</v>
      </c>
    </row>
    <row r="157" s="2" customFormat="1" ht="24.15" customHeight="1">
      <c r="A157" s="35"/>
      <c r="B157" s="174"/>
      <c r="C157" s="175" t="s">
        <v>7</v>
      </c>
      <c r="D157" s="175" t="s">
        <v>154</v>
      </c>
      <c r="E157" s="176" t="s">
        <v>1663</v>
      </c>
      <c r="F157" s="177" t="s">
        <v>1664</v>
      </c>
      <c r="G157" s="178" t="s">
        <v>172</v>
      </c>
      <c r="H157" s="179">
        <v>2</v>
      </c>
      <c r="I157" s="180"/>
      <c r="J157" s="181">
        <f>ROUND(I157*H157,2)</f>
        <v>0</v>
      </c>
      <c r="K157" s="177" t="s">
        <v>173</v>
      </c>
      <c r="L157" s="36"/>
      <c r="M157" s="182" t="s">
        <v>1</v>
      </c>
      <c r="N157" s="183" t="s">
        <v>41</v>
      </c>
      <c r="O157" s="74"/>
      <c r="P157" s="184">
        <f>O157*H157</f>
        <v>0</v>
      </c>
      <c r="Q157" s="184">
        <v>0.00023000000000000001</v>
      </c>
      <c r="R157" s="184">
        <f>Q157*H157</f>
        <v>0.00046000000000000001</v>
      </c>
      <c r="S157" s="184">
        <v>0</v>
      </c>
      <c r="T157" s="18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6" t="s">
        <v>94</v>
      </c>
      <c r="AT157" s="186" t="s">
        <v>154</v>
      </c>
      <c r="AU157" s="186" t="s">
        <v>85</v>
      </c>
      <c r="AY157" s="16" t="s">
        <v>153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6" t="s">
        <v>83</v>
      </c>
      <c r="BK157" s="187">
        <f>ROUND(I157*H157,2)</f>
        <v>0</v>
      </c>
      <c r="BL157" s="16" t="s">
        <v>94</v>
      </c>
      <c r="BM157" s="186" t="s">
        <v>1665</v>
      </c>
    </row>
    <row r="158" s="2" customFormat="1" ht="21.75" customHeight="1">
      <c r="A158" s="35"/>
      <c r="B158" s="174"/>
      <c r="C158" s="175" t="s">
        <v>116</v>
      </c>
      <c r="D158" s="175" t="s">
        <v>154</v>
      </c>
      <c r="E158" s="176" t="s">
        <v>1666</v>
      </c>
      <c r="F158" s="177" t="s">
        <v>1667</v>
      </c>
      <c r="G158" s="178" t="s">
        <v>172</v>
      </c>
      <c r="H158" s="179">
        <v>2</v>
      </c>
      <c r="I158" s="180"/>
      <c r="J158" s="181">
        <f>ROUND(I158*H158,2)</f>
        <v>0</v>
      </c>
      <c r="K158" s="177" t="s">
        <v>173</v>
      </c>
      <c r="L158" s="36"/>
      <c r="M158" s="182" t="s">
        <v>1</v>
      </c>
      <c r="N158" s="183" t="s">
        <v>41</v>
      </c>
      <c r="O158" s="74"/>
      <c r="P158" s="184">
        <f>O158*H158</f>
        <v>0</v>
      </c>
      <c r="Q158" s="184">
        <v>0.00052999999999999998</v>
      </c>
      <c r="R158" s="184">
        <f>Q158*H158</f>
        <v>0.00106</v>
      </c>
      <c r="S158" s="184">
        <v>0</v>
      </c>
      <c r="T158" s="18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6" t="s">
        <v>94</v>
      </c>
      <c r="AT158" s="186" t="s">
        <v>154</v>
      </c>
      <c r="AU158" s="186" t="s">
        <v>85</v>
      </c>
      <c r="AY158" s="16" t="s">
        <v>153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6" t="s">
        <v>83</v>
      </c>
      <c r="BK158" s="187">
        <f>ROUND(I158*H158,2)</f>
        <v>0</v>
      </c>
      <c r="BL158" s="16" t="s">
        <v>94</v>
      </c>
      <c r="BM158" s="186" t="s">
        <v>1668</v>
      </c>
    </row>
    <row r="159" s="2" customFormat="1" ht="24.15" customHeight="1">
      <c r="A159" s="35"/>
      <c r="B159" s="174"/>
      <c r="C159" s="175" t="s">
        <v>119</v>
      </c>
      <c r="D159" s="175" t="s">
        <v>154</v>
      </c>
      <c r="E159" s="176" t="s">
        <v>1669</v>
      </c>
      <c r="F159" s="177" t="s">
        <v>1670</v>
      </c>
      <c r="G159" s="178" t="s">
        <v>172</v>
      </c>
      <c r="H159" s="179">
        <v>2</v>
      </c>
      <c r="I159" s="180"/>
      <c r="J159" s="181">
        <f>ROUND(I159*H159,2)</f>
        <v>0</v>
      </c>
      <c r="K159" s="177" t="s">
        <v>173</v>
      </c>
      <c r="L159" s="36"/>
      <c r="M159" s="182" t="s">
        <v>1</v>
      </c>
      <c r="N159" s="183" t="s">
        <v>41</v>
      </c>
      <c r="O159" s="74"/>
      <c r="P159" s="184">
        <f>O159*H159</f>
        <v>0</v>
      </c>
      <c r="Q159" s="184">
        <v>0.00072999999999999996</v>
      </c>
      <c r="R159" s="184">
        <f>Q159*H159</f>
        <v>0.0014599999999999999</v>
      </c>
      <c r="S159" s="184">
        <v>0</v>
      </c>
      <c r="T159" s="18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6" t="s">
        <v>94</v>
      </c>
      <c r="AT159" s="186" t="s">
        <v>154</v>
      </c>
      <c r="AU159" s="186" t="s">
        <v>85</v>
      </c>
      <c r="AY159" s="16" t="s">
        <v>153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6" t="s">
        <v>83</v>
      </c>
      <c r="BK159" s="187">
        <f>ROUND(I159*H159,2)</f>
        <v>0</v>
      </c>
      <c r="BL159" s="16" t="s">
        <v>94</v>
      </c>
      <c r="BM159" s="186" t="s">
        <v>1671</v>
      </c>
    </row>
    <row r="160" s="2" customFormat="1" ht="24.15" customHeight="1">
      <c r="A160" s="35"/>
      <c r="B160" s="174"/>
      <c r="C160" s="175" t="s">
        <v>122</v>
      </c>
      <c r="D160" s="175" t="s">
        <v>154</v>
      </c>
      <c r="E160" s="176" t="s">
        <v>1672</v>
      </c>
      <c r="F160" s="177" t="s">
        <v>1673</v>
      </c>
      <c r="G160" s="178" t="s">
        <v>172</v>
      </c>
      <c r="H160" s="179">
        <v>5</v>
      </c>
      <c r="I160" s="180"/>
      <c r="J160" s="181">
        <f>ROUND(I160*H160,2)</f>
        <v>0</v>
      </c>
      <c r="K160" s="177" t="s">
        <v>173</v>
      </c>
      <c r="L160" s="36"/>
      <c r="M160" s="182" t="s">
        <v>1</v>
      </c>
      <c r="N160" s="183" t="s">
        <v>41</v>
      </c>
      <c r="O160" s="74"/>
      <c r="P160" s="184">
        <f>O160*H160</f>
        <v>0</v>
      </c>
      <c r="Q160" s="184">
        <v>0.00022000000000000001</v>
      </c>
      <c r="R160" s="184">
        <f>Q160*H160</f>
        <v>0.0011000000000000001</v>
      </c>
      <c r="S160" s="184">
        <v>0</v>
      </c>
      <c r="T160" s="18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6" t="s">
        <v>94</v>
      </c>
      <c r="AT160" s="186" t="s">
        <v>154</v>
      </c>
      <c r="AU160" s="186" t="s">
        <v>85</v>
      </c>
      <c r="AY160" s="16" t="s">
        <v>153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6" t="s">
        <v>83</v>
      </c>
      <c r="BK160" s="187">
        <f>ROUND(I160*H160,2)</f>
        <v>0</v>
      </c>
      <c r="BL160" s="16" t="s">
        <v>94</v>
      </c>
      <c r="BM160" s="186" t="s">
        <v>1674</v>
      </c>
    </row>
    <row r="161" s="2" customFormat="1" ht="21.75" customHeight="1">
      <c r="A161" s="35"/>
      <c r="B161" s="174"/>
      <c r="C161" s="175" t="s">
        <v>307</v>
      </c>
      <c r="D161" s="175" t="s">
        <v>154</v>
      </c>
      <c r="E161" s="176" t="s">
        <v>1675</v>
      </c>
      <c r="F161" s="177" t="s">
        <v>1676</v>
      </c>
      <c r="G161" s="178" t="s">
        <v>172</v>
      </c>
      <c r="H161" s="179">
        <v>2</v>
      </c>
      <c r="I161" s="180"/>
      <c r="J161" s="181">
        <f>ROUND(I161*H161,2)</f>
        <v>0</v>
      </c>
      <c r="K161" s="177" t="s">
        <v>173</v>
      </c>
      <c r="L161" s="36"/>
      <c r="M161" s="182" t="s">
        <v>1</v>
      </c>
      <c r="N161" s="183" t="s">
        <v>41</v>
      </c>
      <c r="O161" s="74"/>
      <c r="P161" s="184">
        <f>O161*H161</f>
        <v>0</v>
      </c>
      <c r="Q161" s="184">
        <v>0.00056999999999999998</v>
      </c>
      <c r="R161" s="184">
        <f>Q161*H161</f>
        <v>0.00114</v>
      </c>
      <c r="S161" s="184">
        <v>0</v>
      </c>
      <c r="T161" s="18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6" t="s">
        <v>94</v>
      </c>
      <c r="AT161" s="186" t="s">
        <v>154</v>
      </c>
      <c r="AU161" s="186" t="s">
        <v>85</v>
      </c>
      <c r="AY161" s="16" t="s">
        <v>153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6" t="s">
        <v>83</v>
      </c>
      <c r="BK161" s="187">
        <f>ROUND(I161*H161,2)</f>
        <v>0</v>
      </c>
      <c r="BL161" s="16" t="s">
        <v>94</v>
      </c>
      <c r="BM161" s="186" t="s">
        <v>1677</v>
      </c>
    </row>
    <row r="162" s="2" customFormat="1" ht="21.75" customHeight="1">
      <c r="A162" s="35"/>
      <c r="B162" s="174"/>
      <c r="C162" s="175" t="s">
        <v>313</v>
      </c>
      <c r="D162" s="175" t="s">
        <v>154</v>
      </c>
      <c r="E162" s="176" t="s">
        <v>1678</v>
      </c>
      <c r="F162" s="177" t="s">
        <v>1679</v>
      </c>
      <c r="G162" s="178" t="s">
        <v>172</v>
      </c>
      <c r="H162" s="179">
        <v>7</v>
      </c>
      <c r="I162" s="180"/>
      <c r="J162" s="181">
        <f>ROUND(I162*H162,2)</f>
        <v>0</v>
      </c>
      <c r="K162" s="177" t="s">
        <v>173</v>
      </c>
      <c r="L162" s="36"/>
      <c r="M162" s="182" t="s">
        <v>1</v>
      </c>
      <c r="N162" s="183" t="s">
        <v>41</v>
      </c>
      <c r="O162" s="74"/>
      <c r="P162" s="184">
        <f>O162*H162</f>
        <v>0</v>
      </c>
      <c r="Q162" s="184">
        <v>0.00050000000000000001</v>
      </c>
      <c r="R162" s="184">
        <f>Q162*H162</f>
        <v>0.0035000000000000001</v>
      </c>
      <c r="S162" s="184">
        <v>0</v>
      </c>
      <c r="T162" s="18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6" t="s">
        <v>94</v>
      </c>
      <c r="AT162" s="186" t="s">
        <v>154</v>
      </c>
      <c r="AU162" s="186" t="s">
        <v>85</v>
      </c>
      <c r="AY162" s="16" t="s">
        <v>153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6" t="s">
        <v>83</v>
      </c>
      <c r="BK162" s="187">
        <f>ROUND(I162*H162,2)</f>
        <v>0</v>
      </c>
      <c r="BL162" s="16" t="s">
        <v>94</v>
      </c>
      <c r="BM162" s="186" t="s">
        <v>1680</v>
      </c>
    </row>
    <row r="163" s="2" customFormat="1" ht="24.15" customHeight="1">
      <c r="A163" s="35"/>
      <c r="B163" s="174"/>
      <c r="C163" s="175" t="s">
        <v>319</v>
      </c>
      <c r="D163" s="175" t="s">
        <v>154</v>
      </c>
      <c r="E163" s="176" t="s">
        <v>1681</v>
      </c>
      <c r="F163" s="177" t="s">
        <v>1682</v>
      </c>
      <c r="G163" s="178" t="s">
        <v>172</v>
      </c>
      <c r="H163" s="179">
        <v>2</v>
      </c>
      <c r="I163" s="180"/>
      <c r="J163" s="181">
        <f>ROUND(I163*H163,2)</f>
        <v>0</v>
      </c>
      <c r="K163" s="177" t="s">
        <v>173</v>
      </c>
      <c r="L163" s="36"/>
      <c r="M163" s="182" t="s">
        <v>1</v>
      </c>
      <c r="N163" s="183" t="s">
        <v>41</v>
      </c>
      <c r="O163" s="74"/>
      <c r="P163" s="184">
        <f>O163*H163</f>
        <v>0</v>
      </c>
      <c r="Q163" s="184">
        <v>0.00052999999999999998</v>
      </c>
      <c r="R163" s="184">
        <f>Q163*H163</f>
        <v>0.00106</v>
      </c>
      <c r="S163" s="184">
        <v>0</v>
      </c>
      <c r="T163" s="18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6" t="s">
        <v>94</v>
      </c>
      <c r="AT163" s="186" t="s">
        <v>154</v>
      </c>
      <c r="AU163" s="186" t="s">
        <v>85</v>
      </c>
      <c r="AY163" s="16" t="s">
        <v>153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6" t="s">
        <v>83</v>
      </c>
      <c r="BK163" s="187">
        <f>ROUND(I163*H163,2)</f>
        <v>0</v>
      </c>
      <c r="BL163" s="16" t="s">
        <v>94</v>
      </c>
      <c r="BM163" s="186" t="s">
        <v>1683</v>
      </c>
    </row>
    <row r="164" s="2" customFormat="1" ht="24.15" customHeight="1">
      <c r="A164" s="35"/>
      <c r="B164" s="174"/>
      <c r="C164" s="175" t="s">
        <v>325</v>
      </c>
      <c r="D164" s="175" t="s">
        <v>154</v>
      </c>
      <c r="E164" s="176" t="s">
        <v>1684</v>
      </c>
      <c r="F164" s="177" t="s">
        <v>1685</v>
      </c>
      <c r="G164" s="178" t="s">
        <v>172</v>
      </c>
      <c r="H164" s="179">
        <v>1</v>
      </c>
      <c r="I164" s="180"/>
      <c r="J164" s="181">
        <f>ROUND(I164*H164,2)</f>
        <v>0</v>
      </c>
      <c r="K164" s="177" t="s">
        <v>173</v>
      </c>
      <c r="L164" s="36"/>
      <c r="M164" s="182" t="s">
        <v>1</v>
      </c>
      <c r="N164" s="183" t="s">
        <v>41</v>
      </c>
      <c r="O164" s="74"/>
      <c r="P164" s="184">
        <f>O164*H164</f>
        <v>0</v>
      </c>
      <c r="Q164" s="184">
        <v>0.00147</v>
      </c>
      <c r="R164" s="184">
        <f>Q164*H164</f>
        <v>0.00147</v>
      </c>
      <c r="S164" s="184">
        <v>0</v>
      </c>
      <c r="T164" s="18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6" t="s">
        <v>94</v>
      </c>
      <c r="AT164" s="186" t="s">
        <v>154</v>
      </c>
      <c r="AU164" s="186" t="s">
        <v>85</v>
      </c>
      <c r="AY164" s="16" t="s">
        <v>153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6" t="s">
        <v>83</v>
      </c>
      <c r="BK164" s="187">
        <f>ROUND(I164*H164,2)</f>
        <v>0</v>
      </c>
      <c r="BL164" s="16" t="s">
        <v>94</v>
      </c>
      <c r="BM164" s="186" t="s">
        <v>1686</v>
      </c>
    </row>
    <row r="165" s="2" customFormat="1" ht="24.15" customHeight="1">
      <c r="A165" s="35"/>
      <c r="B165" s="174"/>
      <c r="C165" s="175" t="s">
        <v>330</v>
      </c>
      <c r="D165" s="175" t="s">
        <v>154</v>
      </c>
      <c r="E165" s="176" t="s">
        <v>1687</v>
      </c>
      <c r="F165" s="177" t="s">
        <v>1688</v>
      </c>
      <c r="G165" s="178" t="s">
        <v>831</v>
      </c>
      <c r="H165" s="214"/>
      <c r="I165" s="180"/>
      <c r="J165" s="181">
        <f>ROUND(I165*H165,2)</f>
        <v>0</v>
      </c>
      <c r="K165" s="177" t="s">
        <v>173</v>
      </c>
      <c r="L165" s="36"/>
      <c r="M165" s="182" t="s">
        <v>1</v>
      </c>
      <c r="N165" s="183" t="s">
        <v>41</v>
      </c>
      <c r="O165" s="74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6" t="s">
        <v>94</v>
      </c>
      <c r="AT165" s="186" t="s">
        <v>154</v>
      </c>
      <c r="AU165" s="186" t="s">
        <v>85</v>
      </c>
      <c r="AY165" s="16" t="s">
        <v>153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6" t="s">
        <v>83</v>
      </c>
      <c r="BK165" s="187">
        <f>ROUND(I165*H165,2)</f>
        <v>0</v>
      </c>
      <c r="BL165" s="16" t="s">
        <v>94</v>
      </c>
      <c r="BM165" s="186" t="s">
        <v>1689</v>
      </c>
    </row>
    <row r="166" s="12" customFormat="1" ht="22.8" customHeight="1">
      <c r="A166" s="12"/>
      <c r="B166" s="163"/>
      <c r="C166" s="12"/>
      <c r="D166" s="164" t="s">
        <v>75</v>
      </c>
      <c r="E166" s="188" t="s">
        <v>1690</v>
      </c>
      <c r="F166" s="188" t="s">
        <v>1691</v>
      </c>
      <c r="G166" s="12"/>
      <c r="H166" s="12"/>
      <c r="I166" s="166"/>
      <c r="J166" s="189">
        <f>BK166</f>
        <v>0</v>
      </c>
      <c r="K166" s="12"/>
      <c r="L166" s="163"/>
      <c r="M166" s="168"/>
      <c r="N166" s="169"/>
      <c r="O166" s="169"/>
      <c r="P166" s="170">
        <f>SUM(P167:P182)</f>
        <v>0</v>
      </c>
      <c r="Q166" s="169"/>
      <c r="R166" s="170">
        <f>SUM(R167:R182)</f>
        <v>0.59084799999999993</v>
      </c>
      <c r="S166" s="169"/>
      <c r="T166" s="171">
        <f>SUM(T167:T182)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4" t="s">
        <v>85</v>
      </c>
      <c r="AT166" s="172" t="s">
        <v>75</v>
      </c>
      <c r="AU166" s="172" t="s">
        <v>83</v>
      </c>
      <c r="AY166" s="164" t="s">
        <v>153</v>
      </c>
      <c r="BK166" s="173">
        <f>SUM(BK167:BK182)</f>
        <v>0</v>
      </c>
    </row>
    <row r="167" s="2" customFormat="1" ht="37.8" customHeight="1">
      <c r="A167" s="35"/>
      <c r="B167" s="174"/>
      <c r="C167" s="175" t="s">
        <v>335</v>
      </c>
      <c r="D167" s="175" t="s">
        <v>154</v>
      </c>
      <c r="E167" s="176" t="s">
        <v>1692</v>
      </c>
      <c r="F167" s="177" t="s">
        <v>1693</v>
      </c>
      <c r="G167" s="178" t="s">
        <v>208</v>
      </c>
      <c r="H167" s="179">
        <v>86.799999999999997</v>
      </c>
      <c r="I167" s="180"/>
      <c r="J167" s="181">
        <f>ROUND(I167*H167,2)</f>
        <v>0</v>
      </c>
      <c r="K167" s="177" t="s">
        <v>173</v>
      </c>
      <c r="L167" s="36"/>
      <c r="M167" s="182" t="s">
        <v>1</v>
      </c>
      <c r="N167" s="183" t="s">
        <v>41</v>
      </c>
      <c r="O167" s="74"/>
      <c r="P167" s="184">
        <f>O167*H167</f>
        <v>0</v>
      </c>
      <c r="Q167" s="184">
        <v>0.00174</v>
      </c>
      <c r="R167" s="184">
        <f>Q167*H167</f>
        <v>0.151032</v>
      </c>
      <c r="S167" s="184">
        <v>0</v>
      </c>
      <c r="T167" s="18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6" t="s">
        <v>94</v>
      </c>
      <c r="AT167" s="186" t="s">
        <v>154</v>
      </c>
      <c r="AU167" s="186" t="s">
        <v>85</v>
      </c>
      <c r="AY167" s="16" t="s">
        <v>153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6" t="s">
        <v>83</v>
      </c>
      <c r="BK167" s="187">
        <f>ROUND(I167*H167,2)</f>
        <v>0</v>
      </c>
      <c r="BL167" s="16" t="s">
        <v>94</v>
      </c>
      <c r="BM167" s="186" t="s">
        <v>1694</v>
      </c>
    </row>
    <row r="168" s="13" customFormat="1">
      <c r="A168" s="13"/>
      <c r="B168" s="195"/>
      <c r="C168" s="13"/>
      <c r="D168" s="196" t="s">
        <v>201</v>
      </c>
      <c r="E168" s="197" t="s">
        <v>1</v>
      </c>
      <c r="F168" s="198" t="s">
        <v>1695</v>
      </c>
      <c r="G168" s="13"/>
      <c r="H168" s="199">
        <v>49.899999999999999</v>
      </c>
      <c r="I168" s="200"/>
      <c r="J168" s="13"/>
      <c r="K168" s="13"/>
      <c r="L168" s="195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201</v>
      </c>
      <c r="AU168" s="197" t="s">
        <v>85</v>
      </c>
      <c r="AV168" s="13" t="s">
        <v>85</v>
      </c>
      <c r="AW168" s="13" t="s">
        <v>32</v>
      </c>
      <c r="AX168" s="13" t="s">
        <v>76</v>
      </c>
      <c r="AY168" s="197" t="s">
        <v>153</v>
      </c>
    </row>
    <row r="169" s="13" customFormat="1">
      <c r="A169" s="13"/>
      <c r="B169" s="195"/>
      <c r="C169" s="13"/>
      <c r="D169" s="196" t="s">
        <v>201</v>
      </c>
      <c r="E169" s="197" t="s">
        <v>1</v>
      </c>
      <c r="F169" s="198" t="s">
        <v>1696</v>
      </c>
      <c r="G169" s="13"/>
      <c r="H169" s="199">
        <v>36.899999999999999</v>
      </c>
      <c r="I169" s="200"/>
      <c r="J169" s="13"/>
      <c r="K169" s="13"/>
      <c r="L169" s="195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7" t="s">
        <v>201</v>
      </c>
      <c r="AU169" s="197" t="s">
        <v>85</v>
      </c>
      <c r="AV169" s="13" t="s">
        <v>85</v>
      </c>
      <c r="AW169" s="13" t="s">
        <v>32</v>
      </c>
      <c r="AX169" s="13" t="s">
        <v>76</v>
      </c>
      <c r="AY169" s="197" t="s">
        <v>153</v>
      </c>
    </row>
    <row r="170" s="2" customFormat="1" ht="24.15" customHeight="1">
      <c r="A170" s="35"/>
      <c r="B170" s="174"/>
      <c r="C170" s="175" t="s">
        <v>342</v>
      </c>
      <c r="D170" s="175" t="s">
        <v>154</v>
      </c>
      <c r="E170" s="176" t="s">
        <v>1697</v>
      </c>
      <c r="F170" s="177" t="s">
        <v>1698</v>
      </c>
      <c r="G170" s="178" t="s">
        <v>322</v>
      </c>
      <c r="H170" s="179">
        <v>1160</v>
      </c>
      <c r="I170" s="180"/>
      <c r="J170" s="181">
        <f>ROUND(I170*H170,2)</f>
        <v>0</v>
      </c>
      <c r="K170" s="177" t="s">
        <v>173</v>
      </c>
      <c r="L170" s="36"/>
      <c r="M170" s="182" t="s">
        <v>1</v>
      </c>
      <c r="N170" s="183" t="s">
        <v>41</v>
      </c>
      <c r="O170" s="74"/>
      <c r="P170" s="184">
        <f>O170*H170</f>
        <v>0</v>
      </c>
      <c r="Q170" s="184">
        <v>0.00011</v>
      </c>
      <c r="R170" s="184">
        <f>Q170*H170</f>
        <v>0.12759999999999999</v>
      </c>
      <c r="S170" s="184">
        <v>0</v>
      </c>
      <c r="T170" s="18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6" t="s">
        <v>94</v>
      </c>
      <c r="AT170" s="186" t="s">
        <v>154</v>
      </c>
      <c r="AU170" s="186" t="s">
        <v>85</v>
      </c>
      <c r="AY170" s="16" t="s">
        <v>153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6" t="s">
        <v>83</v>
      </c>
      <c r="BK170" s="187">
        <f>ROUND(I170*H170,2)</f>
        <v>0</v>
      </c>
      <c r="BL170" s="16" t="s">
        <v>94</v>
      </c>
      <c r="BM170" s="186" t="s">
        <v>1699</v>
      </c>
    </row>
    <row r="171" s="13" customFormat="1">
      <c r="A171" s="13"/>
      <c r="B171" s="195"/>
      <c r="C171" s="13"/>
      <c r="D171" s="196" t="s">
        <v>201</v>
      </c>
      <c r="E171" s="197" t="s">
        <v>1</v>
      </c>
      <c r="F171" s="198" t="s">
        <v>1700</v>
      </c>
      <c r="G171" s="13"/>
      <c r="H171" s="199">
        <v>600</v>
      </c>
      <c r="I171" s="200"/>
      <c r="J171" s="13"/>
      <c r="K171" s="13"/>
      <c r="L171" s="195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7" t="s">
        <v>201</v>
      </c>
      <c r="AU171" s="197" t="s">
        <v>85</v>
      </c>
      <c r="AV171" s="13" t="s">
        <v>85</v>
      </c>
      <c r="AW171" s="13" t="s">
        <v>32</v>
      </c>
      <c r="AX171" s="13" t="s">
        <v>76</v>
      </c>
      <c r="AY171" s="197" t="s">
        <v>153</v>
      </c>
    </row>
    <row r="172" s="13" customFormat="1">
      <c r="A172" s="13"/>
      <c r="B172" s="195"/>
      <c r="C172" s="13"/>
      <c r="D172" s="196" t="s">
        <v>201</v>
      </c>
      <c r="E172" s="197" t="s">
        <v>1</v>
      </c>
      <c r="F172" s="198" t="s">
        <v>1701</v>
      </c>
      <c r="G172" s="13"/>
      <c r="H172" s="199">
        <v>560</v>
      </c>
      <c r="I172" s="200"/>
      <c r="J172" s="13"/>
      <c r="K172" s="13"/>
      <c r="L172" s="195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201</v>
      </c>
      <c r="AU172" s="197" t="s">
        <v>85</v>
      </c>
      <c r="AV172" s="13" t="s">
        <v>85</v>
      </c>
      <c r="AW172" s="13" t="s">
        <v>32</v>
      </c>
      <c r="AX172" s="13" t="s">
        <v>76</v>
      </c>
      <c r="AY172" s="197" t="s">
        <v>153</v>
      </c>
    </row>
    <row r="173" s="2" customFormat="1" ht="16.5" customHeight="1">
      <c r="A173" s="35"/>
      <c r="B173" s="174"/>
      <c r="C173" s="175" t="s">
        <v>347</v>
      </c>
      <c r="D173" s="175" t="s">
        <v>154</v>
      </c>
      <c r="E173" s="176" t="s">
        <v>1702</v>
      </c>
      <c r="F173" s="177" t="s">
        <v>1703</v>
      </c>
      <c r="G173" s="178" t="s">
        <v>208</v>
      </c>
      <c r="H173" s="179">
        <v>86.799999999999997</v>
      </c>
      <c r="I173" s="180"/>
      <c r="J173" s="181">
        <f>ROUND(I173*H173,2)</f>
        <v>0</v>
      </c>
      <c r="K173" s="177" t="s">
        <v>173</v>
      </c>
      <c r="L173" s="36"/>
      <c r="M173" s="182" t="s">
        <v>1</v>
      </c>
      <c r="N173" s="183" t="s">
        <v>41</v>
      </c>
      <c r="O173" s="74"/>
      <c r="P173" s="184">
        <f>O173*H173</f>
        <v>0</v>
      </c>
      <c r="Q173" s="184">
        <v>0.0013699999999999999</v>
      </c>
      <c r="R173" s="184">
        <f>Q173*H173</f>
        <v>0.11891599999999999</v>
      </c>
      <c r="S173" s="184">
        <v>0</v>
      </c>
      <c r="T173" s="18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6" t="s">
        <v>94</v>
      </c>
      <c r="AT173" s="186" t="s">
        <v>154</v>
      </c>
      <c r="AU173" s="186" t="s">
        <v>85</v>
      </c>
      <c r="AY173" s="16" t="s">
        <v>153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6" t="s">
        <v>83</v>
      </c>
      <c r="BK173" s="187">
        <f>ROUND(I173*H173,2)</f>
        <v>0</v>
      </c>
      <c r="BL173" s="16" t="s">
        <v>94</v>
      </c>
      <c r="BM173" s="186" t="s">
        <v>1704</v>
      </c>
    </row>
    <row r="174" s="2" customFormat="1" ht="21.75" customHeight="1">
      <c r="A174" s="35"/>
      <c r="B174" s="174"/>
      <c r="C174" s="175" t="s">
        <v>353</v>
      </c>
      <c r="D174" s="175" t="s">
        <v>154</v>
      </c>
      <c r="E174" s="176" t="s">
        <v>1705</v>
      </c>
      <c r="F174" s="177" t="s">
        <v>1706</v>
      </c>
      <c r="G174" s="178" t="s">
        <v>172</v>
      </c>
      <c r="H174" s="179">
        <v>800</v>
      </c>
      <c r="I174" s="180"/>
      <c r="J174" s="181">
        <f>ROUND(I174*H174,2)</f>
        <v>0</v>
      </c>
      <c r="K174" s="177" t="s">
        <v>173</v>
      </c>
      <c r="L174" s="36"/>
      <c r="M174" s="182" t="s">
        <v>1</v>
      </c>
      <c r="N174" s="183" t="s">
        <v>41</v>
      </c>
      <c r="O174" s="74"/>
      <c r="P174" s="184">
        <f>O174*H174</f>
        <v>0</v>
      </c>
      <c r="Q174" s="184">
        <v>0.00013999999999999999</v>
      </c>
      <c r="R174" s="184">
        <f>Q174*H174</f>
        <v>0.11199999999999999</v>
      </c>
      <c r="S174" s="184">
        <v>0</v>
      </c>
      <c r="T174" s="18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6" t="s">
        <v>94</v>
      </c>
      <c r="AT174" s="186" t="s">
        <v>154</v>
      </c>
      <c r="AU174" s="186" t="s">
        <v>85</v>
      </c>
      <c r="AY174" s="16" t="s">
        <v>153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6" t="s">
        <v>83</v>
      </c>
      <c r="BK174" s="187">
        <f>ROUND(I174*H174,2)</f>
        <v>0</v>
      </c>
      <c r="BL174" s="16" t="s">
        <v>94</v>
      </c>
      <c r="BM174" s="186" t="s">
        <v>1707</v>
      </c>
    </row>
    <row r="175" s="2" customFormat="1" ht="16.5" customHeight="1">
      <c r="A175" s="35"/>
      <c r="B175" s="174"/>
      <c r="C175" s="175" t="s">
        <v>357</v>
      </c>
      <c r="D175" s="175" t="s">
        <v>154</v>
      </c>
      <c r="E175" s="176" t="s">
        <v>1708</v>
      </c>
      <c r="F175" s="177" t="s">
        <v>1709</v>
      </c>
      <c r="G175" s="178" t="s">
        <v>208</v>
      </c>
      <c r="H175" s="179">
        <v>86.799999999999997</v>
      </c>
      <c r="I175" s="180"/>
      <c r="J175" s="181">
        <f>ROUND(I175*H175,2)</f>
        <v>0</v>
      </c>
      <c r="K175" s="177" t="s">
        <v>173</v>
      </c>
      <c r="L175" s="36"/>
      <c r="M175" s="182" t="s">
        <v>1</v>
      </c>
      <c r="N175" s="183" t="s">
        <v>41</v>
      </c>
      <c r="O175" s="74"/>
      <c r="P175" s="184">
        <f>O175*H175</f>
        <v>0</v>
      </c>
      <c r="Q175" s="184">
        <v>0.00025000000000000001</v>
      </c>
      <c r="R175" s="184">
        <f>Q175*H175</f>
        <v>0.021700000000000001</v>
      </c>
      <c r="S175" s="184">
        <v>0</v>
      </c>
      <c r="T175" s="18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6" t="s">
        <v>94</v>
      </c>
      <c r="AT175" s="186" t="s">
        <v>154</v>
      </c>
      <c r="AU175" s="186" t="s">
        <v>85</v>
      </c>
      <c r="AY175" s="16" t="s">
        <v>153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6" t="s">
        <v>83</v>
      </c>
      <c r="BK175" s="187">
        <f>ROUND(I175*H175,2)</f>
        <v>0</v>
      </c>
      <c r="BL175" s="16" t="s">
        <v>94</v>
      </c>
      <c r="BM175" s="186" t="s">
        <v>1710</v>
      </c>
    </row>
    <row r="176" s="2" customFormat="1" ht="24.15" customHeight="1">
      <c r="A176" s="35"/>
      <c r="B176" s="174"/>
      <c r="C176" s="175" t="s">
        <v>361</v>
      </c>
      <c r="D176" s="175" t="s">
        <v>154</v>
      </c>
      <c r="E176" s="176" t="s">
        <v>1711</v>
      </c>
      <c r="F176" s="177" t="s">
        <v>1712</v>
      </c>
      <c r="G176" s="178" t="s">
        <v>322</v>
      </c>
      <c r="H176" s="179">
        <v>230</v>
      </c>
      <c r="I176" s="180"/>
      <c r="J176" s="181">
        <f>ROUND(I176*H176,2)</f>
        <v>0</v>
      </c>
      <c r="K176" s="177" t="s">
        <v>173</v>
      </c>
      <c r="L176" s="36"/>
      <c r="M176" s="182" t="s">
        <v>1</v>
      </c>
      <c r="N176" s="183" t="s">
        <v>41</v>
      </c>
      <c r="O176" s="74"/>
      <c r="P176" s="184">
        <f>O176*H176</f>
        <v>0</v>
      </c>
      <c r="Q176" s="184">
        <v>6.0000000000000002E-05</v>
      </c>
      <c r="R176" s="184">
        <f>Q176*H176</f>
        <v>0.0138</v>
      </c>
      <c r="S176" s="184">
        <v>0</v>
      </c>
      <c r="T176" s="18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6" t="s">
        <v>94</v>
      </c>
      <c r="AT176" s="186" t="s">
        <v>154</v>
      </c>
      <c r="AU176" s="186" t="s">
        <v>85</v>
      </c>
      <c r="AY176" s="16" t="s">
        <v>153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6" t="s">
        <v>83</v>
      </c>
      <c r="BK176" s="187">
        <f>ROUND(I176*H176,2)</f>
        <v>0</v>
      </c>
      <c r="BL176" s="16" t="s">
        <v>94</v>
      </c>
      <c r="BM176" s="186" t="s">
        <v>1713</v>
      </c>
    </row>
    <row r="177" s="2" customFormat="1" ht="24.15" customHeight="1">
      <c r="A177" s="35"/>
      <c r="B177" s="174"/>
      <c r="C177" s="175" t="s">
        <v>568</v>
      </c>
      <c r="D177" s="175" t="s">
        <v>154</v>
      </c>
      <c r="E177" s="176" t="s">
        <v>1714</v>
      </c>
      <c r="F177" s="177" t="s">
        <v>1715</v>
      </c>
      <c r="G177" s="178" t="s">
        <v>172</v>
      </c>
      <c r="H177" s="179">
        <v>2</v>
      </c>
      <c r="I177" s="180"/>
      <c r="J177" s="181">
        <f>ROUND(I177*H177,2)</f>
        <v>0</v>
      </c>
      <c r="K177" s="177" t="s">
        <v>173</v>
      </c>
      <c r="L177" s="36"/>
      <c r="M177" s="182" t="s">
        <v>1</v>
      </c>
      <c r="N177" s="183" t="s">
        <v>41</v>
      </c>
      <c r="O177" s="74"/>
      <c r="P177" s="184">
        <f>O177*H177</f>
        <v>0</v>
      </c>
      <c r="Q177" s="184">
        <v>0.0056299999999999996</v>
      </c>
      <c r="R177" s="184">
        <f>Q177*H177</f>
        <v>0.011259999999999999</v>
      </c>
      <c r="S177" s="184">
        <v>0</v>
      </c>
      <c r="T177" s="18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6" t="s">
        <v>94</v>
      </c>
      <c r="AT177" s="186" t="s">
        <v>154</v>
      </c>
      <c r="AU177" s="186" t="s">
        <v>85</v>
      </c>
      <c r="AY177" s="16" t="s">
        <v>153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6" t="s">
        <v>83</v>
      </c>
      <c r="BK177" s="187">
        <f>ROUND(I177*H177,2)</f>
        <v>0</v>
      </c>
      <c r="BL177" s="16" t="s">
        <v>94</v>
      </c>
      <c r="BM177" s="186" t="s">
        <v>1716</v>
      </c>
    </row>
    <row r="178" s="2" customFormat="1" ht="24.15" customHeight="1">
      <c r="A178" s="35"/>
      <c r="B178" s="174"/>
      <c r="C178" s="175" t="s">
        <v>575</v>
      </c>
      <c r="D178" s="175" t="s">
        <v>154</v>
      </c>
      <c r="E178" s="176" t="s">
        <v>1717</v>
      </c>
      <c r="F178" s="177" t="s">
        <v>1718</v>
      </c>
      <c r="G178" s="178" t="s">
        <v>172</v>
      </c>
      <c r="H178" s="179">
        <v>2</v>
      </c>
      <c r="I178" s="180"/>
      <c r="J178" s="181">
        <f>ROUND(I178*H178,2)</f>
        <v>0</v>
      </c>
      <c r="K178" s="177" t="s">
        <v>173</v>
      </c>
      <c r="L178" s="36"/>
      <c r="M178" s="182" t="s">
        <v>1</v>
      </c>
      <c r="N178" s="183" t="s">
        <v>41</v>
      </c>
      <c r="O178" s="74"/>
      <c r="P178" s="184">
        <f>O178*H178</f>
        <v>0</v>
      </c>
      <c r="Q178" s="184">
        <v>0.015800000000000002</v>
      </c>
      <c r="R178" s="184">
        <f>Q178*H178</f>
        <v>0.031600000000000003</v>
      </c>
      <c r="S178" s="184">
        <v>0</v>
      </c>
      <c r="T178" s="18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6" t="s">
        <v>94</v>
      </c>
      <c r="AT178" s="186" t="s">
        <v>154</v>
      </c>
      <c r="AU178" s="186" t="s">
        <v>85</v>
      </c>
      <c r="AY178" s="16" t="s">
        <v>153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6" t="s">
        <v>83</v>
      </c>
      <c r="BK178" s="187">
        <f>ROUND(I178*H178,2)</f>
        <v>0</v>
      </c>
      <c r="BL178" s="16" t="s">
        <v>94</v>
      </c>
      <c r="BM178" s="186" t="s">
        <v>1719</v>
      </c>
    </row>
    <row r="179" s="2" customFormat="1" ht="33" customHeight="1">
      <c r="A179" s="35"/>
      <c r="B179" s="174"/>
      <c r="C179" s="175" t="s">
        <v>582</v>
      </c>
      <c r="D179" s="175" t="s">
        <v>154</v>
      </c>
      <c r="E179" s="176" t="s">
        <v>1720</v>
      </c>
      <c r="F179" s="177" t="s">
        <v>1721</v>
      </c>
      <c r="G179" s="178" t="s">
        <v>172</v>
      </c>
      <c r="H179" s="179">
        <v>40</v>
      </c>
      <c r="I179" s="180"/>
      <c r="J179" s="181">
        <f>ROUND(I179*H179,2)</f>
        <v>0</v>
      </c>
      <c r="K179" s="177" t="s">
        <v>173</v>
      </c>
      <c r="L179" s="36"/>
      <c r="M179" s="182" t="s">
        <v>1</v>
      </c>
      <c r="N179" s="183" t="s">
        <v>41</v>
      </c>
      <c r="O179" s="74"/>
      <c r="P179" s="184">
        <f>O179*H179</f>
        <v>0</v>
      </c>
      <c r="Q179" s="184">
        <v>6.0000000000000002E-05</v>
      </c>
      <c r="R179" s="184">
        <f>Q179*H179</f>
        <v>0.0024000000000000002</v>
      </c>
      <c r="S179" s="184">
        <v>0</v>
      </c>
      <c r="T179" s="18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6" t="s">
        <v>94</v>
      </c>
      <c r="AT179" s="186" t="s">
        <v>154</v>
      </c>
      <c r="AU179" s="186" t="s">
        <v>85</v>
      </c>
      <c r="AY179" s="16" t="s">
        <v>153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6" t="s">
        <v>83</v>
      </c>
      <c r="BK179" s="187">
        <f>ROUND(I179*H179,2)</f>
        <v>0</v>
      </c>
      <c r="BL179" s="16" t="s">
        <v>94</v>
      </c>
      <c r="BM179" s="186" t="s">
        <v>1722</v>
      </c>
    </row>
    <row r="180" s="2" customFormat="1" ht="24.15" customHeight="1">
      <c r="A180" s="35"/>
      <c r="B180" s="174"/>
      <c r="C180" s="175" t="s">
        <v>586</v>
      </c>
      <c r="D180" s="175" t="s">
        <v>154</v>
      </c>
      <c r="E180" s="176" t="s">
        <v>1723</v>
      </c>
      <c r="F180" s="177" t="s">
        <v>1724</v>
      </c>
      <c r="G180" s="178" t="s">
        <v>172</v>
      </c>
      <c r="H180" s="179">
        <v>2</v>
      </c>
      <c r="I180" s="180"/>
      <c r="J180" s="181">
        <f>ROUND(I180*H180,2)</f>
        <v>0</v>
      </c>
      <c r="K180" s="177" t="s">
        <v>173</v>
      </c>
      <c r="L180" s="36"/>
      <c r="M180" s="182" t="s">
        <v>1</v>
      </c>
      <c r="N180" s="183" t="s">
        <v>41</v>
      </c>
      <c r="O180" s="74"/>
      <c r="P180" s="184">
        <f>O180*H180</f>
        <v>0</v>
      </c>
      <c r="Q180" s="184">
        <v>0.00014999999999999999</v>
      </c>
      <c r="R180" s="184">
        <f>Q180*H180</f>
        <v>0.00029999999999999997</v>
      </c>
      <c r="S180" s="184">
        <v>0</v>
      </c>
      <c r="T180" s="18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6" t="s">
        <v>94</v>
      </c>
      <c r="AT180" s="186" t="s">
        <v>154</v>
      </c>
      <c r="AU180" s="186" t="s">
        <v>85</v>
      </c>
      <c r="AY180" s="16" t="s">
        <v>153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6" t="s">
        <v>83</v>
      </c>
      <c r="BK180" s="187">
        <f>ROUND(I180*H180,2)</f>
        <v>0</v>
      </c>
      <c r="BL180" s="16" t="s">
        <v>94</v>
      </c>
      <c r="BM180" s="186" t="s">
        <v>1725</v>
      </c>
    </row>
    <row r="181" s="2" customFormat="1" ht="24.15" customHeight="1">
      <c r="A181" s="35"/>
      <c r="B181" s="174"/>
      <c r="C181" s="175" t="s">
        <v>592</v>
      </c>
      <c r="D181" s="175" t="s">
        <v>154</v>
      </c>
      <c r="E181" s="176" t="s">
        <v>1726</v>
      </c>
      <c r="F181" s="177" t="s">
        <v>1727</v>
      </c>
      <c r="G181" s="178" t="s">
        <v>172</v>
      </c>
      <c r="H181" s="179">
        <v>2</v>
      </c>
      <c r="I181" s="180"/>
      <c r="J181" s="181">
        <f>ROUND(I181*H181,2)</f>
        <v>0</v>
      </c>
      <c r="K181" s="177" t="s">
        <v>173</v>
      </c>
      <c r="L181" s="36"/>
      <c r="M181" s="182" t="s">
        <v>1</v>
      </c>
      <c r="N181" s="183" t="s">
        <v>41</v>
      </c>
      <c r="O181" s="74"/>
      <c r="P181" s="184">
        <f>O181*H181</f>
        <v>0</v>
      </c>
      <c r="Q181" s="184">
        <v>0.00012</v>
      </c>
      <c r="R181" s="184">
        <f>Q181*H181</f>
        <v>0.00024000000000000001</v>
      </c>
      <c r="S181" s="184">
        <v>0</v>
      </c>
      <c r="T181" s="18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6" t="s">
        <v>94</v>
      </c>
      <c r="AT181" s="186" t="s">
        <v>154</v>
      </c>
      <c r="AU181" s="186" t="s">
        <v>85</v>
      </c>
      <c r="AY181" s="16" t="s">
        <v>153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6" t="s">
        <v>83</v>
      </c>
      <c r="BK181" s="187">
        <f>ROUND(I181*H181,2)</f>
        <v>0</v>
      </c>
      <c r="BL181" s="16" t="s">
        <v>94</v>
      </c>
      <c r="BM181" s="186" t="s">
        <v>1728</v>
      </c>
    </row>
    <row r="182" s="2" customFormat="1" ht="24.15" customHeight="1">
      <c r="A182" s="35"/>
      <c r="B182" s="174"/>
      <c r="C182" s="175" t="s">
        <v>596</v>
      </c>
      <c r="D182" s="175" t="s">
        <v>154</v>
      </c>
      <c r="E182" s="176" t="s">
        <v>1729</v>
      </c>
      <c r="F182" s="177" t="s">
        <v>1730</v>
      </c>
      <c r="G182" s="178" t="s">
        <v>831</v>
      </c>
      <c r="H182" s="214"/>
      <c r="I182" s="180"/>
      <c r="J182" s="181">
        <f>ROUND(I182*H182,2)</f>
        <v>0</v>
      </c>
      <c r="K182" s="177" t="s">
        <v>173</v>
      </c>
      <c r="L182" s="36"/>
      <c r="M182" s="182" t="s">
        <v>1</v>
      </c>
      <c r="N182" s="183" t="s">
        <v>41</v>
      </c>
      <c r="O182" s="74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6" t="s">
        <v>94</v>
      </c>
      <c r="AT182" s="186" t="s">
        <v>154</v>
      </c>
      <c r="AU182" s="186" t="s">
        <v>85</v>
      </c>
      <c r="AY182" s="16" t="s">
        <v>153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6" t="s">
        <v>83</v>
      </c>
      <c r="BK182" s="187">
        <f>ROUND(I182*H182,2)</f>
        <v>0</v>
      </c>
      <c r="BL182" s="16" t="s">
        <v>94</v>
      </c>
      <c r="BM182" s="186" t="s">
        <v>1731</v>
      </c>
    </row>
    <row r="183" s="12" customFormat="1" ht="25.92" customHeight="1">
      <c r="A183" s="12"/>
      <c r="B183" s="163"/>
      <c r="C183" s="12"/>
      <c r="D183" s="164" t="s">
        <v>75</v>
      </c>
      <c r="E183" s="165" t="s">
        <v>150</v>
      </c>
      <c r="F183" s="165" t="s">
        <v>151</v>
      </c>
      <c r="G183" s="12"/>
      <c r="H183" s="12"/>
      <c r="I183" s="166"/>
      <c r="J183" s="167">
        <f>BK183</f>
        <v>0</v>
      </c>
      <c r="K183" s="12"/>
      <c r="L183" s="163"/>
      <c r="M183" s="168"/>
      <c r="N183" s="169"/>
      <c r="O183" s="169"/>
      <c r="P183" s="170">
        <f>P184</f>
        <v>0</v>
      </c>
      <c r="Q183" s="169"/>
      <c r="R183" s="170">
        <f>R184</f>
        <v>0</v>
      </c>
      <c r="S183" s="169"/>
      <c r="T183" s="171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4" t="s">
        <v>152</v>
      </c>
      <c r="AT183" s="172" t="s">
        <v>75</v>
      </c>
      <c r="AU183" s="172" t="s">
        <v>76</v>
      </c>
      <c r="AY183" s="164" t="s">
        <v>153</v>
      </c>
      <c r="BK183" s="173">
        <f>BK184</f>
        <v>0</v>
      </c>
    </row>
    <row r="184" s="2" customFormat="1" ht="16.5" customHeight="1">
      <c r="A184" s="35"/>
      <c r="B184" s="174"/>
      <c r="C184" s="175" t="s">
        <v>600</v>
      </c>
      <c r="D184" s="175" t="s">
        <v>154</v>
      </c>
      <c r="E184" s="176" t="s">
        <v>1732</v>
      </c>
      <c r="F184" s="177" t="s">
        <v>1733</v>
      </c>
      <c r="G184" s="178" t="s">
        <v>1734</v>
      </c>
      <c r="H184" s="179">
        <v>48</v>
      </c>
      <c r="I184" s="180"/>
      <c r="J184" s="181">
        <f>ROUND(I184*H184,2)</f>
        <v>0</v>
      </c>
      <c r="K184" s="177" t="s">
        <v>1</v>
      </c>
      <c r="L184" s="36"/>
      <c r="M184" s="190" t="s">
        <v>1</v>
      </c>
      <c r="N184" s="191" t="s">
        <v>41</v>
      </c>
      <c r="O184" s="192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6" t="s">
        <v>152</v>
      </c>
      <c r="AT184" s="186" t="s">
        <v>154</v>
      </c>
      <c r="AU184" s="186" t="s">
        <v>83</v>
      </c>
      <c r="AY184" s="16" t="s">
        <v>153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6" t="s">
        <v>83</v>
      </c>
      <c r="BK184" s="187">
        <f>ROUND(I184*H184,2)</f>
        <v>0</v>
      </c>
      <c r="BL184" s="16" t="s">
        <v>152</v>
      </c>
      <c r="BM184" s="186" t="s">
        <v>1735</v>
      </c>
    </row>
    <row r="185" s="2" customFormat="1" ht="6.96" customHeight="1">
      <c r="A185" s="35"/>
      <c r="B185" s="57"/>
      <c r="C185" s="58"/>
      <c r="D185" s="58"/>
      <c r="E185" s="58"/>
      <c r="F185" s="58"/>
      <c r="G185" s="58"/>
      <c r="H185" s="58"/>
      <c r="I185" s="58"/>
      <c r="J185" s="58"/>
      <c r="K185" s="58"/>
      <c r="L185" s="36"/>
      <c r="M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autoFilter ref="C126:K1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180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1736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ROUND((SUM(BE123:BE153)),  2)</f>
        <v>0</v>
      </c>
      <c r="G35" s="35"/>
      <c r="H35" s="35"/>
      <c r="I35" s="133">
        <v>0.20999999999999999</v>
      </c>
      <c r="J35" s="132">
        <f>ROUND(((SUM(BE123:BE153))*I35),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ROUND((SUM(BF123:BF153)),  2)</f>
        <v>0</v>
      </c>
      <c r="G36" s="35"/>
      <c r="H36" s="35"/>
      <c r="I36" s="133">
        <v>0.14999999999999999</v>
      </c>
      <c r="J36" s="132">
        <f>ROUND(((SUM(BF123:BF153))*I36),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ROUND((SUM(BG123:BG153)),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ROUND((SUM(BH123:BH153)),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ROUND((SUM(BI123:BI153)),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180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18 - Šatny a sociální zařízení - VZT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J123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187</v>
      </c>
      <c r="E99" s="147"/>
      <c r="F99" s="147"/>
      <c r="G99" s="147"/>
      <c r="H99" s="147"/>
      <c r="I99" s="147"/>
      <c r="J99" s="148">
        <f>J124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1737</v>
      </c>
      <c r="E100" s="151"/>
      <c r="F100" s="151"/>
      <c r="G100" s="151"/>
      <c r="H100" s="151"/>
      <c r="I100" s="151"/>
      <c r="J100" s="152">
        <f>J125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5"/>
      <c r="C101" s="9"/>
      <c r="D101" s="146" t="s">
        <v>133</v>
      </c>
      <c r="E101" s="147"/>
      <c r="F101" s="147"/>
      <c r="G101" s="147"/>
      <c r="H101" s="147"/>
      <c r="I101" s="147"/>
      <c r="J101" s="148">
        <f>J151</f>
        <v>0</v>
      </c>
      <c r="K101" s="9"/>
      <c r="L101" s="14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5"/>
      <c r="D102" s="35"/>
      <c r="E102" s="35"/>
      <c r="F102" s="35"/>
      <c r="G102" s="35"/>
      <c r="H102" s="35"/>
      <c r="I102" s="35"/>
      <c r="J102" s="35"/>
      <c r="K102" s="35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137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5"/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5"/>
      <c r="D111" s="35"/>
      <c r="E111" s="126" t="str">
        <f>E7</f>
        <v>Šatny pro fotbalisty a obecní dům</v>
      </c>
      <c r="F111" s="29"/>
      <c r="G111" s="29"/>
      <c r="H111" s="29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9"/>
      <c r="C112" s="29" t="s">
        <v>126</v>
      </c>
      <c r="L112" s="19"/>
    </row>
    <row r="113" s="2" customFormat="1" ht="16.5" customHeight="1">
      <c r="A113" s="35"/>
      <c r="B113" s="36"/>
      <c r="C113" s="35"/>
      <c r="D113" s="35"/>
      <c r="E113" s="126" t="s">
        <v>180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181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5"/>
      <c r="D115" s="35"/>
      <c r="E115" s="64" t="str">
        <f>E11</f>
        <v>18 - Šatny a sociální zařízení - VZT</v>
      </c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5"/>
      <c r="E117" s="35"/>
      <c r="F117" s="24" t="str">
        <f>F14</f>
        <v>Studánka u Aše</v>
      </c>
      <c r="G117" s="35"/>
      <c r="H117" s="35"/>
      <c r="I117" s="29" t="s">
        <v>22</v>
      </c>
      <c r="J117" s="66" t="str">
        <f>IF(J14="","",J14)</f>
        <v>18. 9. 2022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5"/>
      <c r="E119" s="35"/>
      <c r="F119" s="24" t="str">
        <f>E17</f>
        <v>Město Hranice</v>
      </c>
      <c r="G119" s="35"/>
      <c r="H119" s="35"/>
      <c r="I119" s="29" t="s">
        <v>30</v>
      </c>
      <c r="J119" s="33" t="str">
        <f>E23</f>
        <v>Projekt stav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5"/>
      <c r="E120" s="35"/>
      <c r="F120" s="24" t="str">
        <f>IF(E20="","",E20)</f>
        <v>Vyplň údaj</v>
      </c>
      <c r="G120" s="35"/>
      <c r="H120" s="35"/>
      <c r="I120" s="29" t="s">
        <v>33</v>
      </c>
      <c r="J120" s="33" t="str">
        <f>E26</f>
        <v>Milan Hájek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53"/>
      <c r="B122" s="154"/>
      <c r="C122" s="155" t="s">
        <v>138</v>
      </c>
      <c r="D122" s="156" t="s">
        <v>61</v>
      </c>
      <c r="E122" s="156" t="s">
        <v>57</v>
      </c>
      <c r="F122" s="156" t="s">
        <v>58</v>
      </c>
      <c r="G122" s="156" t="s">
        <v>139</v>
      </c>
      <c r="H122" s="156" t="s">
        <v>140</v>
      </c>
      <c r="I122" s="156" t="s">
        <v>141</v>
      </c>
      <c r="J122" s="156" t="s">
        <v>130</v>
      </c>
      <c r="K122" s="157" t="s">
        <v>142</v>
      </c>
      <c r="L122" s="158"/>
      <c r="M122" s="83" t="s">
        <v>1</v>
      </c>
      <c r="N122" s="84" t="s">
        <v>40</v>
      </c>
      <c r="O122" s="84" t="s">
        <v>143</v>
      </c>
      <c r="P122" s="84" t="s">
        <v>144</v>
      </c>
      <c r="Q122" s="84" t="s">
        <v>145</v>
      </c>
      <c r="R122" s="84" t="s">
        <v>146</v>
      </c>
      <c r="S122" s="84" t="s">
        <v>147</v>
      </c>
      <c r="T122" s="85" t="s">
        <v>148</v>
      </c>
      <c r="U122" s="15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/>
    </row>
    <row r="123" s="2" customFormat="1" ht="22.8" customHeight="1">
      <c r="A123" s="35"/>
      <c r="B123" s="36"/>
      <c r="C123" s="90" t="s">
        <v>149</v>
      </c>
      <c r="D123" s="35"/>
      <c r="E123" s="35"/>
      <c r="F123" s="35"/>
      <c r="G123" s="35"/>
      <c r="H123" s="35"/>
      <c r="I123" s="35"/>
      <c r="J123" s="159">
        <f>BK123</f>
        <v>0</v>
      </c>
      <c r="K123" s="35"/>
      <c r="L123" s="36"/>
      <c r="M123" s="86"/>
      <c r="N123" s="70"/>
      <c r="O123" s="87"/>
      <c r="P123" s="160">
        <f>P124+P151</f>
        <v>0</v>
      </c>
      <c r="Q123" s="87"/>
      <c r="R123" s="160">
        <f>R124+R151</f>
        <v>0.079230000000000009</v>
      </c>
      <c r="S123" s="87"/>
      <c r="T123" s="161">
        <f>T124+T151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6" t="s">
        <v>75</v>
      </c>
      <c r="AU123" s="16" t="s">
        <v>132</v>
      </c>
      <c r="BK123" s="162">
        <f>BK124+BK151</f>
        <v>0</v>
      </c>
    </row>
    <row r="124" s="12" customFormat="1" ht="25.92" customHeight="1">
      <c r="A124" s="12"/>
      <c r="B124" s="163"/>
      <c r="C124" s="12"/>
      <c r="D124" s="164" t="s">
        <v>75</v>
      </c>
      <c r="E124" s="165" t="s">
        <v>270</v>
      </c>
      <c r="F124" s="165" t="s">
        <v>271</v>
      </c>
      <c r="G124" s="12"/>
      <c r="H124" s="12"/>
      <c r="I124" s="166"/>
      <c r="J124" s="167">
        <f>BK124</f>
        <v>0</v>
      </c>
      <c r="K124" s="12"/>
      <c r="L124" s="163"/>
      <c r="M124" s="168"/>
      <c r="N124" s="169"/>
      <c r="O124" s="169"/>
      <c r="P124" s="170">
        <f>P125</f>
        <v>0</v>
      </c>
      <c r="Q124" s="169"/>
      <c r="R124" s="170">
        <f>R125</f>
        <v>0.079230000000000009</v>
      </c>
      <c r="S124" s="169"/>
      <c r="T124" s="17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85</v>
      </c>
      <c r="AT124" s="172" t="s">
        <v>75</v>
      </c>
      <c r="AU124" s="172" t="s">
        <v>76</v>
      </c>
      <c r="AY124" s="164" t="s">
        <v>153</v>
      </c>
      <c r="BK124" s="173">
        <f>BK125</f>
        <v>0</v>
      </c>
    </row>
    <row r="125" s="12" customFormat="1" ht="22.8" customHeight="1">
      <c r="A125" s="12"/>
      <c r="B125" s="163"/>
      <c r="C125" s="12"/>
      <c r="D125" s="164" t="s">
        <v>75</v>
      </c>
      <c r="E125" s="188" t="s">
        <v>1738</v>
      </c>
      <c r="F125" s="188" t="s">
        <v>1739</v>
      </c>
      <c r="G125" s="12"/>
      <c r="H125" s="12"/>
      <c r="I125" s="166"/>
      <c r="J125" s="189">
        <f>BK125</f>
        <v>0</v>
      </c>
      <c r="K125" s="12"/>
      <c r="L125" s="163"/>
      <c r="M125" s="168"/>
      <c r="N125" s="169"/>
      <c r="O125" s="169"/>
      <c r="P125" s="170">
        <f>SUM(P126:P150)</f>
        <v>0</v>
      </c>
      <c r="Q125" s="169"/>
      <c r="R125" s="170">
        <f>SUM(R126:R150)</f>
        <v>0.079230000000000009</v>
      </c>
      <c r="S125" s="169"/>
      <c r="T125" s="171">
        <f>SUM(T126:T150)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4" t="s">
        <v>85</v>
      </c>
      <c r="AT125" s="172" t="s">
        <v>75</v>
      </c>
      <c r="AU125" s="172" t="s">
        <v>83</v>
      </c>
      <c r="AY125" s="164" t="s">
        <v>153</v>
      </c>
      <c r="BK125" s="173">
        <f>SUM(BK126:BK150)</f>
        <v>0</v>
      </c>
    </row>
    <row r="126" s="2" customFormat="1" ht="24.15" customHeight="1">
      <c r="A126" s="35"/>
      <c r="B126" s="174"/>
      <c r="C126" s="175" t="s">
        <v>83</v>
      </c>
      <c r="D126" s="175" t="s">
        <v>154</v>
      </c>
      <c r="E126" s="176" t="s">
        <v>1740</v>
      </c>
      <c r="F126" s="177" t="s">
        <v>1741</v>
      </c>
      <c r="G126" s="178" t="s">
        <v>172</v>
      </c>
      <c r="H126" s="179">
        <v>3</v>
      </c>
      <c r="I126" s="180"/>
      <c r="J126" s="181">
        <f>ROUND(I126*H126,2)</f>
        <v>0</v>
      </c>
      <c r="K126" s="177" t="s">
        <v>173</v>
      </c>
      <c r="L126" s="36"/>
      <c r="M126" s="182" t="s">
        <v>1</v>
      </c>
      <c r="N126" s="183" t="s">
        <v>41</v>
      </c>
      <c r="O126" s="74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6" t="s">
        <v>94</v>
      </c>
      <c r="AT126" s="186" t="s">
        <v>154</v>
      </c>
      <c r="AU126" s="186" t="s">
        <v>85</v>
      </c>
      <c r="AY126" s="16" t="s">
        <v>153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6" t="s">
        <v>83</v>
      </c>
      <c r="BK126" s="187">
        <f>ROUND(I126*H126,2)</f>
        <v>0</v>
      </c>
      <c r="BL126" s="16" t="s">
        <v>94</v>
      </c>
      <c r="BM126" s="186" t="s">
        <v>1742</v>
      </c>
    </row>
    <row r="127" s="2" customFormat="1" ht="24.15" customHeight="1">
      <c r="A127" s="35"/>
      <c r="B127" s="174"/>
      <c r="C127" s="204" t="s">
        <v>85</v>
      </c>
      <c r="D127" s="204" t="s">
        <v>420</v>
      </c>
      <c r="E127" s="205" t="s">
        <v>1743</v>
      </c>
      <c r="F127" s="206" t="s">
        <v>1744</v>
      </c>
      <c r="G127" s="207" t="s">
        <v>172</v>
      </c>
      <c r="H127" s="208">
        <v>2</v>
      </c>
      <c r="I127" s="209"/>
      <c r="J127" s="210">
        <f>ROUND(I127*H127,2)</f>
        <v>0</v>
      </c>
      <c r="K127" s="206" t="s">
        <v>173</v>
      </c>
      <c r="L127" s="211"/>
      <c r="M127" s="212" t="s">
        <v>1</v>
      </c>
      <c r="N127" s="213" t="s">
        <v>41</v>
      </c>
      <c r="O127" s="74"/>
      <c r="P127" s="184">
        <f>O127*H127</f>
        <v>0</v>
      </c>
      <c r="Q127" s="184">
        <v>0.0027000000000000001</v>
      </c>
      <c r="R127" s="184">
        <f>Q127*H127</f>
        <v>0.0054000000000000003</v>
      </c>
      <c r="S127" s="184">
        <v>0</v>
      </c>
      <c r="T127" s="18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6" t="s">
        <v>347</v>
      </c>
      <c r="AT127" s="186" t="s">
        <v>420</v>
      </c>
      <c r="AU127" s="186" t="s">
        <v>85</v>
      </c>
      <c r="AY127" s="16" t="s">
        <v>153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6" t="s">
        <v>83</v>
      </c>
      <c r="BK127" s="187">
        <f>ROUND(I127*H127,2)</f>
        <v>0</v>
      </c>
      <c r="BL127" s="16" t="s">
        <v>94</v>
      </c>
      <c r="BM127" s="186" t="s">
        <v>1745</v>
      </c>
    </row>
    <row r="128" s="2" customFormat="1" ht="24.15" customHeight="1">
      <c r="A128" s="35"/>
      <c r="B128" s="174"/>
      <c r="C128" s="204" t="s">
        <v>169</v>
      </c>
      <c r="D128" s="204" t="s">
        <v>420</v>
      </c>
      <c r="E128" s="205" t="s">
        <v>1746</v>
      </c>
      <c r="F128" s="206" t="s">
        <v>1747</v>
      </c>
      <c r="G128" s="207" t="s">
        <v>172</v>
      </c>
      <c r="H128" s="208">
        <v>1</v>
      </c>
      <c r="I128" s="209"/>
      <c r="J128" s="210">
        <f>ROUND(I128*H128,2)</f>
        <v>0</v>
      </c>
      <c r="K128" s="206" t="s">
        <v>173</v>
      </c>
      <c r="L128" s="211"/>
      <c r="M128" s="212" t="s">
        <v>1</v>
      </c>
      <c r="N128" s="213" t="s">
        <v>41</v>
      </c>
      <c r="O128" s="74"/>
      <c r="P128" s="184">
        <f>O128*H128</f>
        <v>0</v>
      </c>
      <c r="Q128" s="184">
        <v>0.0048999999999999998</v>
      </c>
      <c r="R128" s="184">
        <f>Q128*H128</f>
        <v>0.0048999999999999998</v>
      </c>
      <c r="S128" s="184">
        <v>0</v>
      </c>
      <c r="T128" s="18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6" t="s">
        <v>347</v>
      </c>
      <c r="AT128" s="186" t="s">
        <v>420</v>
      </c>
      <c r="AU128" s="186" t="s">
        <v>85</v>
      </c>
      <c r="AY128" s="16" t="s">
        <v>153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83</v>
      </c>
      <c r="BK128" s="187">
        <f>ROUND(I128*H128,2)</f>
        <v>0</v>
      </c>
      <c r="BL128" s="16" t="s">
        <v>94</v>
      </c>
      <c r="BM128" s="186" t="s">
        <v>1748</v>
      </c>
    </row>
    <row r="129" s="2" customFormat="1" ht="16.5" customHeight="1">
      <c r="A129" s="35"/>
      <c r="B129" s="174"/>
      <c r="C129" s="175" t="s">
        <v>152</v>
      </c>
      <c r="D129" s="175" t="s">
        <v>154</v>
      </c>
      <c r="E129" s="176" t="s">
        <v>1749</v>
      </c>
      <c r="F129" s="177" t="s">
        <v>1750</v>
      </c>
      <c r="G129" s="178" t="s">
        <v>172</v>
      </c>
      <c r="H129" s="179">
        <v>10</v>
      </c>
      <c r="I129" s="180"/>
      <c r="J129" s="181">
        <f>ROUND(I129*H129,2)</f>
        <v>0</v>
      </c>
      <c r="K129" s="177" t="s">
        <v>173</v>
      </c>
      <c r="L129" s="36"/>
      <c r="M129" s="182" t="s">
        <v>1</v>
      </c>
      <c r="N129" s="183" t="s">
        <v>41</v>
      </c>
      <c r="O129" s="74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6" t="s">
        <v>94</v>
      </c>
      <c r="AT129" s="186" t="s">
        <v>154</v>
      </c>
      <c r="AU129" s="186" t="s">
        <v>85</v>
      </c>
      <c r="AY129" s="16" t="s">
        <v>153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83</v>
      </c>
      <c r="BK129" s="187">
        <f>ROUND(I129*H129,2)</f>
        <v>0</v>
      </c>
      <c r="BL129" s="16" t="s">
        <v>94</v>
      </c>
      <c r="BM129" s="186" t="s">
        <v>1751</v>
      </c>
    </row>
    <row r="130" s="2" customFormat="1" ht="16.5" customHeight="1">
      <c r="A130" s="35"/>
      <c r="B130" s="174"/>
      <c r="C130" s="204" t="s">
        <v>166</v>
      </c>
      <c r="D130" s="204" t="s">
        <v>420</v>
      </c>
      <c r="E130" s="205" t="s">
        <v>1752</v>
      </c>
      <c r="F130" s="206" t="s">
        <v>1753</v>
      </c>
      <c r="G130" s="207" t="s">
        <v>172</v>
      </c>
      <c r="H130" s="208">
        <v>10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41</v>
      </c>
      <c r="O130" s="74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6" t="s">
        <v>347</v>
      </c>
      <c r="AT130" s="186" t="s">
        <v>420</v>
      </c>
      <c r="AU130" s="186" t="s">
        <v>85</v>
      </c>
      <c r="AY130" s="16" t="s">
        <v>153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6" t="s">
        <v>83</v>
      </c>
      <c r="BK130" s="187">
        <f>ROUND(I130*H130,2)</f>
        <v>0</v>
      </c>
      <c r="BL130" s="16" t="s">
        <v>94</v>
      </c>
      <c r="BM130" s="186" t="s">
        <v>1754</v>
      </c>
    </row>
    <row r="131" s="2" customFormat="1" ht="21.75" customHeight="1">
      <c r="A131" s="35"/>
      <c r="B131" s="174"/>
      <c r="C131" s="175" t="s">
        <v>225</v>
      </c>
      <c r="D131" s="175" t="s">
        <v>154</v>
      </c>
      <c r="E131" s="176" t="s">
        <v>1755</v>
      </c>
      <c r="F131" s="177" t="s">
        <v>1756</v>
      </c>
      <c r="G131" s="178" t="s">
        <v>172</v>
      </c>
      <c r="H131" s="179">
        <v>7</v>
      </c>
      <c r="I131" s="180"/>
      <c r="J131" s="181">
        <f>ROUND(I131*H131,2)</f>
        <v>0</v>
      </c>
      <c r="K131" s="177" t="s">
        <v>173</v>
      </c>
      <c r="L131" s="36"/>
      <c r="M131" s="182" t="s">
        <v>1</v>
      </c>
      <c r="N131" s="183" t="s">
        <v>41</v>
      </c>
      <c r="O131" s="74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6" t="s">
        <v>94</v>
      </c>
      <c r="AT131" s="186" t="s">
        <v>154</v>
      </c>
      <c r="AU131" s="186" t="s">
        <v>85</v>
      </c>
      <c r="AY131" s="16" t="s">
        <v>153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6" t="s">
        <v>83</v>
      </c>
      <c r="BK131" s="187">
        <f>ROUND(I131*H131,2)</f>
        <v>0</v>
      </c>
      <c r="BL131" s="16" t="s">
        <v>94</v>
      </c>
      <c r="BM131" s="186" t="s">
        <v>1757</v>
      </c>
    </row>
    <row r="132" s="2" customFormat="1" ht="16.5" customHeight="1">
      <c r="A132" s="35"/>
      <c r="B132" s="174"/>
      <c r="C132" s="204" t="s">
        <v>230</v>
      </c>
      <c r="D132" s="204" t="s">
        <v>420</v>
      </c>
      <c r="E132" s="205" t="s">
        <v>1758</v>
      </c>
      <c r="F132" s="206" t="s">
        <v>1759</v>
      </c>
      <c r="G132" s="207" t="s">
        <v>172</v>
      </c>
      <c r="H132" s="208">
        <v>6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41</v>
      </c>
      <c r="O132" s="74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6" t="s">
        <v>347</v>
      </c>
      <c r="AT132" s="186" t="s">
        <v>420</v>
      </c>
      <c r="AU132" s="186" t="s">
        <v>85</v>
      </c>
      <c r="AY132" s="16" t="s">
        <v>153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6" t="s">
        <v>83</v>
      </c>
      <c r="BK132" s="187">
        <f>ROUND(I132*H132,2)</f>
        <v>0</v>
      </c>
      <c r="BL132" s="16" t="s">
        <v>94</v>
      </c>
      <c r="BM132" s="186" t="s">
        <v>1760</v>
      </c>
    </row>
    <row r="133" s="2" customFormat="1" ht="16.5" customHeight="1">
      <c r="A133" s="35"/>
      <c r="B133" s="174"/>
      <c r="C133" s="204" t="s">
        <v>235</v>
      </c>
      <c r="D133" s="204" t="s">
        <v>420</v>
      </c>
      <c r="E133" s="205" t="s">
        <v>1761</v>
      </c>
      <c r="F133" s="206" t="s">
        <v>1762</v>
      </c>
      <c r="G133" s="207" t="s">
        <v>172</v>
      </c>
      <c r="H133" s="208">
        <v>1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41</v>
      </c>
      <c r="O133" s="74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6" t="s">
        <v>347</v>
      </c>
      <c r="AT133" s="186" t="s">
        <v>420</v>
      </c>
      <c r="AU133" s="186" t="s">
        <v>85</v>
      </c>
      <c r="AY133" s="16" t="s">
        <v>153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83</v>
      </c>
      <c r="BK133" s="187">
        <f>ROUND(I133*H133,2)</f>
        <v>0</v>
      </c>
      <c r="BL133" s="16" t="s">
        <v>94</v>
      </c>
      <c r="BM133" s="186" t="s">
        <v>1763</v>
      </c>
    </row>
    <row r="134" s="2" customFormat="1" ht="37.8" customHeight="1">
      <c r="A134" s="35"/>
      <c r="B134" s="174"/>
      <c r="C134" s="175" t="s">
        <v>204</v>
      </c>
      <c r="D134" s="175" t="s">
        <v>154</v>
      </c>
      <c r="E134" s="176" t="s">
        <v>1764</v>
      </c>
      <c r="F134" s="177" t="s">
        <v>1765</v>
      </c>
      <c r="G134" s="178" t="s">
        <v>322</v>
      </c>
      <c r="H134" s="179">
        <v>11</v>
      </c>
      <c r="I134" s="180"/>
      <c r="J134" s="181">
        <f>ROUND(I134*H134,2)</f>
        <v>0</v>
      </c>
      <c r="K134" s="177" t="s">
        <v>173</v>
      </c>
      <c r="L134" s="36"/>
      <c r="M134" s="182" t="s">
        <v>1</v>
      </c>
      <c r="N134" s="183" t="s">
        <v>41</v>
      </c>
      <c r="O134" s="74"/>
      <c r="P134" s="184">
        <f>O134*H134</f>
        <v>0</v>
      </c>
      <c r="Q134" s="184">
        <v>0.00167</v>
      </c>
      <c r="R134" s="184">
        <f>Q134*H134</f>
        <v>0.018370000000000001</v>
      </c>
      <c r="S134" s="184">
        <v>0</v>
      </c>
      <c r="T134" s="18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6" t="s">
        <v>94</v>
      </c>
      <c r="AT134" s="186" t="s">
        <v>154</v>
      </c>
      <c r="AU134" s="186" t="s">
        <v>85</v>
      </c>
      <c r="AY134" s="16" t="s">
        <v>153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6" t="s">
        <v>83</v>
      </c>
      <c r="BK134" s="187">
        <f>ROUND(I134*H134,2)</f>
        <v>0</v>
      </c>
      <c r="BL134" s="16" t="s">
        <v>94</v>
      </c>
      <c r="BM134" s="186" t="s">
        <v>1766</v>
      </c>
    </row>
    <row r="135" s="13" customFormat="1">
      <c r="A135" s="13"/>
      <c r="B135" s="195"/>
      <c r="C135" s="13"/>
      <c r="D135" s="196" t="s">
        <v>201</v>
      </c>
      <c r="E135" s="197" t="s">
        <v>1</v>
      </c>
      <c r="F135" s="198" t="s">
        <v>1767</v>
      </c>
      <c r="G135" s="13"/>
      <c r="H135" s="199">
        <v>7</v>
      </c>
      <c r="I135" s="200"/>
      <c r="J135" s="13"/>
      <c r="K135" s="13"/>
      <c r="L135" s="195"/>
      <c r="M135" s="201"/>
      <c r="N135" s="202"/>
      <c r="O135" s="202"/>
      <c r="P135" s="202"/>
      <c r="Q135" s="202"/>
      <c r="R135" s="202"/>
      <c r="S135" s="202"/>
      <c r="T135" s="20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7" t="s">
        <v>201</v>
      </c>
      <c r="AU135" s="197" t="s">
        <v>85</v>
      </c>
      <c r="AV135" s="13" t="s">
        <v>85</v>
      </c>
      <c r="AW135" s="13" t="s">
        <v>32</v>
      </c>
      <c r="AX135" s="13" t="s">
        <v>76</v>
      </c>
      <c r="AY135" s="197" t="s">
        <v>153</v>
      </c>
    </row>
    <row r="136" s="13" customFormat="1">
      <c r="A136" s="13"/>
      <c r="B136" s="195"/>
      <c r="C136" s="13"/>
      <c r="D136" s="196" t="s">
        <v>201</v>
      </c>
      <c r="E136" s="197" t="s">
        <v>1</v>
      </c>
      <c r="F136" s="198" t="s">
        <v>1768</v>
      </c>
      <c r="G136" s="13"/>
      <c r="H136" s="199">
        <v>1</v>
      </c>
      <c r="I136" s="200"/>
      <c r="J136" s="13"/>
      <c r="K136" s="13"/>
      <c r="L136" s="195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201</v>
      </c>
      <c r="AU136" s="197" t="s">
        <v>85</v>
      </c>
      <c r="AV136" s="13" t="s">
        <v>85</v>
      </c>
      <c r="AW136" s="13" t="s">
        <v>32</v>
      </c>
      <c r="AX136" s="13" t="s">
        <v>76</v>
      </c>
      <c r="AY136" s="197" t="s">
        <v>153</v>
      </c>
    </row>
    <row r="137" s="13" customFormat="1">
      <c r="A137" s="13"/>
      <c r="B137" s="195"/>
      <c r="C137" s="13"/>
      <c r="D137" s="196" t="s">
        <v>201</v>
      </c>
      <c r="E137" s="197" t="s">
        <v>1</v>
      </c>
      <c r="F137" s="198" t="s">
        <v>1769</v>
      </c>
      <c r="G137" s="13"/>
      <c r="H137" s="199">
        <v>3</v>
      </c>
      <c r="I137" s="200"/>
      <c r="J137" s="13"/>
      <c r="K137" s="13"/>
      <c r="L137" s="195"/>
      <c r="M137" s="201"/>
      <c r="N137" s="202"/>
      <c r="O137" s="202"/>
      <c r="P137" s="202"/>
      <c r="Q137" s="202"/>
      <c r="R137" s="202"/>
      <c r="S137" s="202"/>
      <c r="T137" s="20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7" t="s">
        <v>201</v>
      </c>
      <c r="AU137" s="197" t="s">
        <v>85</v>
      </c>
      <c r="AV137" s="13" t="s">
        <v>85</v>
      </c>
      <c r="AW137" s="13" t="s">
        <v>32</v>
      </c>
      <c r="AX137" s="13" t="s">
        <v>76</v>
      </c>
      <c r="AY137" s="197" t="s">
        <v>153</v>
      </c>
    </row>
    <row r="138" s="2" customFormat="1" ht="37.8" customHeight="1">
      <c r="A138" s="35"/>
      <c r="B138" s="174"/>
      <c r="C138" s="175" t="s">
        <v>88</v>
      </c>
      <c r="D138" s="175" t="s">
        <v>154</v>
      </c>
      <c r="E138" s="176" t="s">
        <v>1770</v>
      </c>
      <c r="F138" s="177" t="s">
        <v>1771</v>
      </c>
      <c r="G138" s="178" t="s">
        <v>322</v>
      </c>
      <c r="H138" s="179">
        <v>14</v>
      </c>
      <c r="I138" s="180"/>
      <c r="J138" s="181">
        <f>ROUND(I138*H138,2)</f>
        <v>0</v>
      </c>
      <c r="K138" s="177" t="s">
        <v>173</v>
      </c>
      <c r="L138" s="36"/>
      <c r="M138" s="182" t="s">
        <v>1</v>
      </c>
      <c r="N138" s="183" t="s">
        <v>41</v>
      </c>
      <c r="O138" s="74"/>
      <c r="P138" s="184">
        <f>O138*H138</f>
        <v>0</v>
      </c>
      <c r="Q138" s="184">
        <v>0.0034399999999999999</v>
      </c>
      <c r="R138" s="184">
        <f>Q138*H138</f>
        <v>0.048160000000000001</v>
      </c>
      <c r="S138" s="184">
        <v>0</v>
      </c>
      <c r="T138" s="18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6" t="s">
        <v>94</v>
      </c>
      <c r="AT138" s="186" t="s">
        <v>154</v>
      </c>
      <c r="AU138" s="186" t="s">
        <v>85</v>
      </c>
      <c r="AY138" s="16" t="s">
        <v>153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6" t="s">
        <v>83</v>
      </c>
      <c r="BK138" s="187">
        <f>ROUND(I138*H138,2)</f>
        <v>0</v>
      </c>
      <c r="BL138" s="16" t="s">
        <v>94</v>
      </c>
      <c r="BM138" s="186" t="s">
        <v>1772</v>
      </c>
    </row>
    <row r="139" s="13" customFormat="1">
      <c r="A139" s="13"/>
      <c r="B139" s="195"/>
      <c r="C139" s="13"/>
      <c r="D139" s="196" t="s">
        <v>201</v>
      </c>
      <c r="E139" s="197" t="s">
        <v>1</v>
      </c>
      <c r="F139" s="198" t="s">
        <v>1773</v>
      </c>
      <c r="G139" s="13"/>
      <c r="H139" s="199">
        <v>3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201</v>
      </c>
      <c r="AU139" s="197" t="s">
        <v>85</v>
      </c>
      <c r="AV139" s="13" t="s">
        <v>85</v>
      </c>
      <c r="AW139" s="13" t="s">
        <v>32</v>
      </c>
      <c r="AX139" s="13" t="s">
        <v>76</v>
      </c>
      <c r="AY139" s="197" t="s">
        <v>153</v>
      </c>
    </row>
    <row r="140" s="13" customFormat="1">
      <c r="A140" s="13"/>
      <c r="B140" s="195"/>
      <c r="C140" s="13"/>
      <c r="D140" s="196" t="s">
        <v>201</v>
      </c>
      <c r="E140" s="197" t="s">
        <v>1</v>
      </c>
      <c r="F140" s="198" t="s">
        <v>1774</v>
      </c>
      <c r="G140" s="13"/>
      <c r="H140" s="199">
        <v>1</v>
      </c>
      <c r="I140" s="200"/>
      <c r="J140" s="13"/>
      <c r="K140" s="13"/>
      <c r="L140" s="195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7" t="s">
        <v>201</v>
      </c>
      <c r="AU140" s="197" t="s">
        <v>85</v>
      </c>
      <c r="AV140" s="13" t="s">
        <v>85</v>
      </c>
      <c r="AW140" s="13" t="s">
        <v>32</v>
      </c>
      <c r="AX140" s="13" t="s">
        <v>76</v>
      </c>
      <c r="AY140" s="197" t="s">
        <v>153</v>
      </c>
    </row>
    <row r="141" s="13" customFormat="1">
      <c r="A141" s="13"/>
      <c r="B141" s="195"/>
      <c r="C141" s="13"/>
      <c r="D141" s="196" t="s">
        <v>201</v>
      </c>
      <c r="E141" s="197" t="s">
        <v>1</v>
      </c>
      <c r="F141" s="198" t="s">
        <v>1775</v>
      </c>
      <c r="G141" s="13"/>
      <c r="H141" s="199">
        <v>1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201</v>
      </c>
      <c r="AU141" s="197" t="s">
        <v>85</v>
      </c>
      <c r="AV141" s="13" t="s">
        <v>85</v>
      </c>
      <c r="AW141" s="13" t="s">
        <v>32</v>
      </c>
      <c r="AX141" s="13" t="s">
        <v>76</v>
      </c>
      <c r="AY141" s="197" t="s">
        <v>153</v>
      </c>
    </row>
    <row r="142" s="13" customFormat="1">
      <c r="A142" s="13"/>
      <c r="B142" s="195"/>
      <c r="C142" s="13"/>
      <c r="D142" s="196" t="s">
        <v>201</v>
      </c>
      <c r="E142" s="197" t="s">
        <v>1</v>
      </c>
      <c r="F142" s="198" t="s">
        <v>1776</v>
      </c>
      <c r="G142" s="13"/>
      <c r="H142" s="199">
        <v>2</v>
      </c>
      <c r="I142" s="200"/>
      <c r="J142" s="13"/>
      <c r="K142" s="13"/>
      <c r="L142" s="195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7" t="s">
        <v>201</v>
      </c>
      <c r="AU142" s="197" t="s">
        <v>85</v>
      </c>
      <c r="AV142" s="13" t="s">
        <v>85</v>
      </c>
      <c r="AW142" s="13" t="s">
        <v>32</v>
      </c>
      <c r="AX142" s="13" t="s">
        <v>76</v>
      </c>
      <c r="AY142" s="197" t="s">
        <v>153</v>
      </c>
    </row>
    <row r="143" s="13" customFormat="1">
      <c r="A143" s="13"/>
      <c r="B143" s="195"/>
      <c r="C143" s="13"/>
      <c r="D143" s="196" t="s">
        <v>201</v>
      </c>
      <c r="E143" s="197" t="s">
        <v>1</v>
      </c>
      <c r="F143" s="198" t="s">
        <v>1777</v>
      </c>
      <c r="G143" s="13"/>
      <c r="H143" s="199">
        <v>3</v>
      </c>
      <c r="I143" s="200"/>
      <c r="J143" s="13"/>
      <c r="K143" s="13"/>
      <c r="L143" s="195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7" t="s">
        <v>201</v>
      </c>
      <c r="AU143" s="197" t="s">
        <v>85</v>
      </c>
      <c r="AV143" s="13" t="s">
        <v>85</v>
      </c>
      <c r="AW143" s="13" t="s">
        <v>32</v>
      </c>
      <c r="AX143" s="13" t="s">
        <v>76</v>
      </c>
      <c r="AY143" s="197" t="s">
        <v>153</v>
      </c>
    </row>
    <row r="144" s="13" customFormat="1">
      <c r="A144" s="13"/>
      <c r="B144" s="195"/>
      <c r="C144" s="13"/>
      <c r="D144" s="196" t="s">
        <v>201</v>
      </c>
      <c r="E144" s="197" t="s">
        <v>1</v>
      </c>
      <c r="F144" s="198" t="s">
        <v>1778</v>
      </c>
      <c r="G144" s="13"/>
      <c r="H144" s="199">
        <v>2</v>
      </c>
      <c r="I144" s="200"/>
      <c r="J144" s="13"/>
      <c r="K144" s="13"/>
      <c r="L144" s="195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201</v>
      </c>
      <c r="AU144" s="197" t="s">
        <v>85</v>
      </c>
      <c r="AV144" s="13" t="s">
        <v>85</v>
      </c>
      <c r="AW144" s="13" t="s">
        <v>32</v>
      </c>
      <c r="AX144" s="13" t="s">
        <v>76</v>
      </c>
      <c r="AY144" s="197" t="s">
        <v>153</v>
      </c>
    </row>
    <row r="145" s="13" customFormat="1">
      <c r="A145" s="13"/>
      <c r="B145" s="195"/>
      <c r="C145" s="13"/>
      <c r="D145" s="196" t="s">
        <v>201</v>
      </c>
      <c r="E145" s="197" t="s">
        <v>1</v>
      </c>
      <c r="F145" s="198" t="s">
        <v>1779</v>
      </c>
      <c r="G145" s="13"/>
      <c r="H145" s="199">
        <v>2</v>
      </c>
      <c r="I145" s="200"/>
      <c r="J145" s="13"/>
      <c r="K145" s="13"/>
      <c r="L145" s="195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201</v>
      </c>
      <c r="AU145" s="197" t="s">
        <v>85</v>
      </c>
      <c r="AV145" s="13" t="s">
        <v>85</v>
      </c>
      <c r="AW145" s="13" t="s">
        <v>32</v>
      </c>
      <c r="AX145" s="13" t="s">
        <v>76</v>
      </c>
      <c r="AY145" s="197" t="s">
        <v>153</v>
      </c>
    </row>
    <row r="146" s="2" customFormat="1" ht="37.8" customHeight="1">
      <c r="A146" s="35"/>
      <c r="B146" s="174"/>
      <c r="C146" s="175" t="s">
        <v>250</v>
      </c>
      <c r="D146" s="175" t="s">
        <v>154</v>
      </c>
      <c r="E146" s="176" t="s">
        <v>1780</v>
      </c>
      <c r="F146" s="177" t="s">
        <v>1781</v>
      </c>
      <c r="G146" s="178" t="s">
        <v>172</v>
      </c>
      <c r="H146" s="179">
        <v>3</v>
      </c>
      <c r="I146" s="180"/>
      <c r="J146" s="181">
        <f>ROUND(I146*H146,2)</f>
        <v>0</v>
      </c>
      <c r="K146" s="177" t="s">
        <v>173</v>
      </c>
      <c r="L146" s="36"/>
      <c r="M146" s="182" t="s">
        <v>1</v>
      </c>
      <c r="N146" s="183" t="s">
        <v>41</v>
      </c>
      <c r="O146" s="74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6" t="s">
        <v>94</v>
      </c>
      <c r="AT146" s="186" t="s">
        <v>154</v>
      </c>
      <c r="AU146" s="186" t="s">
        <v>85</v>
      </c>
      <c r="AY146" s="16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6" t="s">
        <v>83</v>
      </c>
      <c r="BK146" s="187">
        <f>ROUND(I146*H146,2)</f>
        <v>0</v>
      </c>
      <c r="BL146" s="16" t="s">
        <v>94</v>
      </c>
      <c r="BM146" s="186" t="s">
        <v>1782</v>
      </c>
    </row>
    <row r="147" s="2" customFormat="1" ht="16.5" customHeight="1">
      <c r="A147" s="35"/>
      <c r="B147" s="174"/>
      <c r="C147" s="204" t="s">
        <v>255</v>
      </c>
      <c r="D147" s="204" t="s">
        <v>420</v>
      </c>
      <c r="E147" s="205" t="s">
        <v>1783</v>
      </c>
      <c r="F147" s="206" t="s">
        <v>1784</v>
      </c>
      <c r="G147" s="207" t="s">
        <v>172</v>
      </c>
      <c r="H147" s="208">
        <v>1</v>
      </c>
      <c r="I147" s="209"/>
      <c r="J147" s="210">
        <f>ROUND(I147*H147,2)</f>
        <v>0</v>
      </c>
      <c r="K147" s="206" t="s">
        <v>173</v>
      </c>
      <c r="L147" s="211"/>
      <c r="M147" s="212" t="s">
        <v>1</v>
      </c>
      <c r="N147" s="213" t="s">
        <v>41</v>
      </c>
      <c r="O147" s="74"/>
      <c r="P147" s="184">
        <f>O147*H147</f>
        <v>0</v>
      </c>
      <c r="Q147" s="184">
        <v>0.00069999999999999999</v>
      </c>
      <c r="R147" s="184">
        <f>Q147*H147</f>
        <v>0.00069999999999999999</v>
      </c>
      <c r="S147" s="184">
        <v>0</v>
      </c>
      <c r="T147" s="18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6" t="s">
        <v>347</v>
      </c>
      <c r="AT147" s="186" t="s">
        <v>420</v>
      </c>
      <c r="AU147" s="186" t="s">
        <v>85</v>
      </c>
      <c r="AY147" s="16" t="s">
        <v>153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6" t="s">
        <v>83</v>
      </c>
      <c r="BK147" s="187">
        <f>ROUND(I147*H147,2)</f>
        <v>0</v>
      </c>
      <c r="BL147" s="16" t="s">
        <v>94</v>
      </c>
      <c r="BM147" s="186" t="s">
        <v>1785</v>
      </c>
    </row>
    <row r="148" s="2" customFormat="1" ht="16.5" customHeight="1">
      <c r="A148" s="35"/>
      <c r="B148" s="174"/>
      <c r="C148" s="204" t="s">
        <v>259</v>
      </c>
      <c r="D148" s="204" t="s">
        <v>420</v>
      </c>
      <c r="E148" s="205" t="s">
        <v>1786</v>
      </c>
      <c r="F148" s="206" t="s">
        <v>1787</v>
      </c>
      <c r="G148" s="207" t="s">
        <v>172</v>
      </c>
      <c r="H148" s="208">
        <v>1</v>
      </c>
      <c r="I148" s="209"/>
      <c r="J148" s="210">
        <f>ROUND(I148*H148,2)</f>
        <v>0</v>
      </c>
      <c r="K148" s="206" t="s">
        <v>173</v>
      </c>
      <c r="L148" s="211"/>
      <c r="M148" s="212" t="s">
        <v>1</v>
      </c>
      <c r="N148" s="213" t="s">
        <v>41</v>
      </c>
      <c r="O148" s="74"/>
      <c r="P148" s="184">
        <f>O148*H148</f>
        <v>0</v>
      </c>
      <c r="Q148" s="184">
        <v>0.00080000000000000004</v>
      </c>
      <c r="R148" s="184">
        <f>Q148*H148</f>
        <v>0.00080000000000000004</v>
      </c>
      <c r="S148" s="184">
        <v>0</v>
      </c>
      <c r="T148" s="18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347</v>
      </c>
      <c r="AT148" s="186" t="s">
        <v>420</v>
      </c>
      <c r="AU148" s="186" t="s">
        <v>85</v>
      </c>
      <c r="AY148" s="16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83</v>
      </c>
      <c r="BK148" s="187">
        <f>ROUND(I148*H148,2)</f>
        <v>0</v>
      </c>
      <c r="BL148" s="16" t="s">
        <v>94</v>
      </c>
      <c r="BM148" s="186" t="s">
        <v>1788</v>
      </c>
    </row>
    <row r="149" s="2" customFormat="1" ht="16.5" customHeight="1">
      <c r="A149" s="35"/>
      <c r="B149" s="174"/>
      <c r="C149" s="204" t="s">
        <v>263</v>
      </c>
      <c r="D149" s="204" t="s">
        <v>420</v>
      </c>
      <c r="E149" s="205" t="s">
        <v>1789</v>
      </c>
      <c r="F149" s="206" t="s">
        <v>1790</v>
      </c>
      <c r="G149" s="207" t="s">
        <v>172</v>
      </c>
      <c r="H149" s="208">
        <v>1</v>
      </c>
      <c r="I149" s="209"/>
      <c r="J149" s="210">
        <f>ROUND(I149*H149,2)</f>
        <v>0</v>
      </c>
      <c r="K149" s="206" t="s">
        <v>173</v>
      </c>
      <c r="L149" s="211"/>
      <c r="M149" s="212" t="s">
        <v>1</v>
      </c>
      <c r="N149" s="213" t="s">
        <v>41</v>
      </c>
      <c r="O149" s="74"/>
      <c r="P149" s="184">
        <f>O149*H149</f>
        <v>0</v>
      </c>
      <c r="Q149" s="184">
        <v>0.00089999999999999998</v>
      </c>
      <c r="R149" s="184">
        <f>Q149*H149</f>
        <v>0.00089999999999999998</v>
      </c>
      <c r="S149" s="184">
        <v>0</v>
      </c>
      <c r="T149" s="18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6" t="s">
        <v>347</v>
      </c>
      <c r="AT149" s="186" t="s">
        <v>420</v>
      </c>
      <c r="AU149" s="186" t="s">
        <v>85</v>
      </c>
      <c r="AY149" s="16" t="s">
        <v>153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6" t="s">
        <v>83</v>
      </c>
      <c r="BK149" s="187">
        <f>ROUND(I149*H149,2)</f>
        <v>0</v>
      </c>
      <c r="BL149" s="16" t="s">
        <v>94</v>
      </c>
      <c r="BM149" s="186" t="s">
        <v>1791</v>
      </c>
    </row>
    <row r="150" s="2" customFormat="1" ht="16.5" customHeight="1">
      <c r="A150" s="35"/>
      <c r="B150" s="174"/>
      <c r="C150" s="175" t="s">
        <v>8</v>
      </c>
      <c r="D150" s="175" t="s">
        <v>154</v>
      </c>
      <c r="E150" s="176" t="s">
        <v>1792</v>
      </c>
      <c r="F150" s="177" t="s">
        <v>1793</v>
      </c>
      <c r="G150" s="178" t="s">
        <v>1386</v>
      </c>
      <c r="H150" s="179">
        <v>1</v>
      </c>
      <c r="I150" s="180"/>
      <c r="J150" s="181">
        <f>ROUND(I150*H150,2)</f>
        <v>0</v>
      </c>
      <c r="K150" s="177" t="s">
        <v>1</v>
      </c>
      <c r="L150" s="36"/>
      <c r="M150" s="182" t="s">
        <v>1</v>
      </c>
      <c r="N150" s="183" t="s">
        <v>41</v>
      </c>
      <c r="O150" s="74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6" t="s">
        <v>94</v>
      </c>
      <c r="AT150" s="186" t="s">
        <v>154</v>
      </c>
      <c r="AU150" s="186" t="s">
        <v>85</v>
      </c>
      <c r="AY150" s="16" t="s">
        <v>153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6" t="s">
        <v>83</v>
      </c>
      <c r="BK150" s="187">
        <f>ROUND(I150*H150,2)</f>
        <v>0</v>
      </c>
      <c r="BL150" s="16" t="s">
        <v>94</v>
      </c>
      <c r="BM150" s="186" t="s">
        <v>1794</v>
      </c>
    </row>
    <row r="151" s="12" customFormat="1" ht="25.92" customHeight="1">
      <c r="A151" s="12"/>
      <c r="B151" s="163"/>
      <c r="C151" s="12"/>
      <c r="D151" s="164" t="s">
        <v>75</v>
      </c>
      <c r="E151" s="165" t="s">
        <v>150</v>
      </c>
      <c r="F151" s="165" t="s">
        <v>151</v>
      </c>
      <c r="G151" s="12"/>
      <c r="H151" s="12"/>
      <c r="I151" s="166"/>
      <c r="J151" s="167">
        <f>BK151</f>
        <v>0</v>
      </c>
      <c r="K151" s="12"/>
      <c r="L151" s="163"/>
      <c r="M151" s="168"/>
      <c r="N151" s="169"/>
      <c r="O151" s="169"/>
      <c r="P151" s="170">
        <f>SUM(P152:P153)</f>
        <v>0</v>
      </c>
      <c r="Q151" s="169"/>
      <c r="R151" s="170">
        <f>SUM(R152:R153)</f>
        <v>0</v>
      </c>
      <c r="S151" s="169"/>
      <c r="T151" s="171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4" t="s">
        <v>152</v>
      </c>
      <c r="AT151" s="172" t="s">
        <v>75</v>
      </c>
      <c r="AU151" s="172" t="s">
        <v>76</v>
      </c>
      <c r="AY151" s="164" t="s">
        <v>153</v>
      </c>
      <c r="BK151" s="173">
        <f>SUM(BK152:BK153)</f>
        <v>0</v>
      </c>
    </row>
    <row r="152" s="2" customFormat="1" ht="16.5" customHeight="1">
      <c r="A152" s="35"/>
      <c r="B152" s="174"/>
      <c r="C152" s="175" t="s">
        <v>94</v>
      </c>
      <c r="D152" s="175" t="s">
        <v>154</v>
      </c>
      <c r="E152" s="176" t="s">
        <v>1795</v>
      </c>
      <c r="F152" s="177" t="s">
        <v>1796</v>
      </c>
      <c r="G152" s="178" t="s">
        <v>1386</v>
      </c>
      <c r="H152" s="179">
        <v>1</v>
      </c>
      <c r="I152" s="180"/>
      <c r="J152" s="181">
        <f>ROUND(I152*H152,2)</f>
        <v>0</v>
      </c>
      <c r="K152" s="177" t="s">
        <v>1</v>
      </c>
      <c r="L152" s="36"/>
      <c r="M152" s="182" t="s">
        <v>1</v>
      </c>
      <c r="N152" s="183" t="s">
        <v>41</v>
      </c>
      <c r="O152" s="74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6" t="s">
        <v>152</v>
      </c>
      <c r="AT152" s="186" t="s">
        <v>154</v>
      </c>
      <c r="AU152" s="186" t="s">
        <v>83</v>
      </c>
      <c r="AY152" s="16" t="s">
        <v>153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6" t="s">
        <v>83</v>
      </c>
      <c r="BK152" s="187">
        <f>ROUND(I152*H152,2)</f>
        <v>0</v>
      </c>
      <c r="BL152" s="16" t="s">
        <v>152</v>
      </c>
      <c r="BM152" s="186" t="s">
        <v>1797</v>
      </c>
    </row>
    <row r="153" s="2" customFormat="1" ht="16.5" customHeight="1">
      <c r="A153" s="35"/>
      <c r="B153" s="174"/>
      <c r="C153" s="175" t="s">
        <v>97</v>
      </c>
      <c r="D153" s="175" t="s">
        <v>154</v>
      </c>
      <c r="E153" s="176" t="s">
        <v>1798</v>
      </c>
      <c r="F153" s="177" t="s">
        <v>1799</v>
      </c>
      <c r="G153" s="178" t="s">
        <v>1386</v>
      </c>
      <c r="H153" s="179">
        <v>1</v>
      </c>
      <c r="I153" s="180"/>
      <c r="J153" s="181">
        <f>ROUND(I153*H153,2)</f>
        <v>0</v>
      </c>
      <c r="K153" s="177" t="s">
        <v>1</v>
      </c>
      <c r="L153" s="36"/>
      <c r="M153" s="190" t="s">
        <v>1</v>
      </c>
      <c r="N153" s="191" t="s">
        <v>41</v>
      </c>
      <c r="O153" s="192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6" t="s">
        <v>152</v>
      </c>
      <c r="AT153" s="186" t="s">
        <v>154</v>
      </c>
      <c r="AU153" s="186" t="s">
        <v>83</v>
      </c>
      <c r="AY153" s="16" t="s">
        <v>153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6" t="s">
        <v>83</v>
      </c>
      <c r="BK153" s="187">
        <f>ROUND(I153*H153,2)</f>
        <v>0</v>
      </c>
      <c r="BL153" s="16" t="s">
        <v>152</v>
      </c>
      <c r="BM153" s="186" t="s">
        <v>1800</v>
      </c>
    </row>
    <row r="154" s="2" customFormat="1" ht="6.96" customHeight="1">
      <c r="A154" s="35"/>
      <c r="B154" s="57"/>
      <c r="C154" s="58"/>
      <c r="D154" s="58"/>
      <c r="E154" s="58"/>
      <c r="F154" s="58"/>
      <c r="G154" s="58"/>
      <c r="H154" s="58"/>
      <c r="I154" s="58"/>
      <c r="J154" s="58"/>
      <c r="K154" s="58"/>
      <c r="L154" s="36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autoFilter ref="C122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180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1801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ROUND((SUM(BE122:BE161)),  2)</f>
        <v>0</v>
      </c>
      <c r="G35" s="35"/>
      <c r="H35" s="35"/>
      <c r="I35" s="133">
        <v>0.20999999999999999</v>
      </c>
      <c r="J35" s="132">
        <f>ROUND(((SUM(BE122:BE161))*I35),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ROUND((SUM(BF122:BF161)),  2)</f>
        <v>0</v>
      </c>
      <c r="G36" s="35"/>
      <c r="H36" s="35"/>
      <c r="I36" s="133">
        <v>0.14999999999999999</v>
      </c>
      <c r="J36" s="132">
        <f>ROUND(((SUM(BF122:BF161))*I36),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ROUND((SUM(BG122:BG161)),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ROUND((SUM(BH122:BH161)),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ROUND((SUM(BI122:BI161)),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180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19 - Šatny a sociální zařízení - Elektroinstalace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J122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133</v>
      </c>
      <c r="E99" s="147"/>
      <c r="F99" s="147"/>
      <c r="G99" s="147"/>
      <c r="H99" s="147"/>
      <c r="I99" s="147"/>
      <c r="J99" s="148">
        <f>J123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1802</v>
      </c>
      <c r="E100" s="151"/>
      <c r="F100" s="151"/>
      <c r="G100" s="151"/>
      <c r="H100" s="151"/>
      <c r="I100" s="151"/>
      <c r="J100" s="152">
        <f>J124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137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126" t="str">
        <f>E7</f>
        <v>Šatny pro fotbalisty a obecní dům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9"/>
      <c r="C111" s="29" t="s">
        <v>126</v>
      </c>
      <c r="L111" s="19"/>
    </row>
    <row r="112" s="2" customFormat="1" ht="16.5" customHeight="1">
      <c r="A112" s="35"/>
      <c r="B112" s="36"/>
      <c r="C112" s="35"/>
      <c r="D112" s="35"/>
      <c r="E112" s="126" t="s">
        <v>180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181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E11</f>
        <v>19 - Šatny a sociální zařízení - Elektroinstalace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F14</f>
        <v>Studánka u Aše</v>
      </c>
      <c r="G116" s="35"/>
      <c r="H116" s="35"/>
      <c r="I116" s="29" t="s">
        <v>22</v>
      </c>
      <c r="J116" s="66" t="str">
        <f>IF(J14="","",J14)</f>
        <v>18. 9. 2022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E17</f>
        <v>Město Hranice</v>
      </c>
      <c r="G118" s="35"/>
      <c r="H118" s="35"/>
      <c r="I118" s="29" t="s">
        <v>30</v>
      </c>
      <c r="J118" s="33" t="str">
        <f>E23</f>
        <v>Projekt stav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IF(E20="","",E20)</f>
        <v>Vyplň údaj</v>
      </c>
      <c r="G119" s="35"/>
      <c r="H119" s="35"/>
      <c r="I119" s="29" t="s">
        <v>33</v>
      </c>
      <c r="J119" s="33" t="str">
        <f>E26</f>
        <v>Milan Hájek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53"/>
      <c r="B121" s="154"/>
      <c r="C121" s="155" t="s">
        <v>138</v>
      </c>
      <c r="D121" s="156" t="s">
        <v>61</v>
      </c>
      <c r="E121" s="156" t="s">
        <v>57</v>
      </c>
      <c r="F121" s="156" t="s">
        <v>58</v>
      </c>
      <c r="G121" s="156" t="s">
        <v>139</v>
      </c>
      <c r="H121" s="156" t="s">
        <v>140</v>
      </c>
      <c r="I121" s="156" t="s">
        <v>141</v>
      </c>
      <c r="J121" s="156" t="s">
        <v>130</v>
      </c>
      <c r="K121" s="157" t="s">
        <v>142</v>
      </c>
      <c r="L121" s="158"/>
      <c r="M121" s="83" t="s">
        <v>1</v>
      </c>
      <c r="N121" s="84" t="s">
        <v>40</v>
      </c>
      <c r="O121" s="84" t="s">
        <v>143</v>
      </c>
      <c r="P121" s="84" t="s">
        <v>144</v>
      </c>
      <c r="Q121" s="84" t="s">
        <v>145</v>
      </c>
      <c r="R121" s="84" t="s">
        <v>146</v>
      </c>
      <c r="S121" s="84" t="s">
        <v>147</v>
      </c>
      <c r="T121" s="85" t="s">
        <v>148</v>
      </c>
      <c r="U121" s="15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/>
    </row>
    <row r="122" s="2" customFormat="1" ht="22.8" customHeight="1">
      <c r="A122" s="35"/>
      <c r="B122" s="36"/>
      <c r="C122" s="90" t="s">
        <v>149</v>
      </c>
      <c r="D122" s="35"/>
      <c r="E122" s="35"/>
      <c r="F122" s="35"/>
      <c r="G122" s="35"/>
      <c r="H122" s="35"/>
      <c r="I122" s="35"/>
      <c r="J122" s="159">
        <f>BK122</f>
        <v>0</v>
      </c>
      <c r="K122" s="35"/>
      <c r="L122" s="36"/>
      <c r="M122" s="86"/>
      <c r="N122" s="70"/>
      <c r="O122" s="87"/>
      <c r="P122" s="160">
        <f>P123</f>
        <v>0</v>
      </c>
      <c r="Q122" s="87"/>
      <c r="R122" s="160">
        <f>R123</f>
        <v>0</v>
      </c>
      <c r="S122" s="87"/>
      <c r="T122" s="161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75</v>
      </c>
      <c r="AU122" s="16" t="s">
        <v>132</v>
      </c>
      <c r="BK122" s="162">
        <f>BK123</f>
        <v>0</v>
      </c>
    </row>
    <row r="123" s="12" customFormat="1" ht="25.92" customHeight="1">
      <c r="A123" s="12"/>
      <c r="B123" s="163"/>
      <c r="C123" s="12"/>
      <c r="D123" s="164" t="s">
        <v>75</v>
      </c>
      <c r="E123" s="165" t="s">
        <v>150</v>
      </c>
      <c r="F123" s="165" t="s">
        <v>151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P124</f>
        <v>0</v>
      </c>
      <c r="Q123" s="169"/>
      <c r="R123" s="170">
        <f>R124</f>
        <v>0</v>
      </c>
      <c r="S123" s="169"/>
      <c r="T123" s="17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152</v>
      </c>
      <c r="AT123" s="172" t="s">
        <v>75</v>
      </c>
      <c r="AU123" s="172" t="s">
        <v>76</v>
      </c>
      <c r="AY123" s="164" t="s">
        <v>153</v>
      </c>
      <c r="BK123" s="173">
        <f>BK124</f>
        <v>0</v>
      </c>
    </row>
    <row r="124" s="12" customFormat="1" ht="22.8" customHeight="1">
      <c r="A124" s="12"/>
      <c r="B124" s="163"/>
      <c r="C124" s="12"/>
      <c r="D124" s="164" t="s">
        <v>75</v>
      </c>
      <c r="E124" s="188" t="s">
        <v>1803</v>
      </c>
      <c r="F124" s="188" t="s">
        <v>151</v>
      </c>
      <c r="G124" s="12"/>
      <c r="H124" s="12"/>
      <c r="I124" s="166"/>
      <c r="J124" s="189">
        <f>BK124</f>
        <v>0</v>
      </c>
      <c r="K124" s="12"/>
      <c r="L124" s="163"/>
      <c r="M124" s="168"/>
      <c r="N124" s="169"/>
      <c r="O124" s="169"/>
      <c r="P124" s="170">
        <f>SUM(P125:P161)</f>
        <v>0</v>
      </c>
      <c r="Q124" s="169"/>
      <c r="R124" s="170">
        <f>SUM(R125:R161)</f>
        <v>0</v>
      </c>
      <c r="S124" s="169"/>
      <c r="T124" s="171">
        <f>SUM(T125:T161)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152</v>
      </c>
      <c r="AT124" s="172" t="s">
        <v>75</v>
      </c>
      <c r="AU124" s="172" t="s">
        <v>83</v>
      </c>
      <c r="AY124" s="164" t="s">
        <v>153</v>
      </c>
      <c r="BK124" s="173">
        <f>SUM(BK125:BK161)</f>
        <v>0</v>
      </c>
    </row>
    <row r="125" s="2" customFormat="1" ht="16.5" customHeight="1">
      <c r="A125" s="35"/>
      <c r="B125" s="174"/>
      <c r="C125" s="175" t="s">
        <v>83</v>
      </c>
      <c r="D125" s="175" t="s">
        <v>154</v>
      </c>
      <c r="E125" s="176" t="s">
        <v>1804</v>
      </c>
      <c r="F125" s="177" t="s">
        <v>1805</v>
      </c>
      <c r="G125" s="178" t="s">
        <v>172</v>
      </c>
      <c r="H125" s="179">
        <v>1</v>
      </c>
      <c r="I125" s="180"/>
      <c r="J125" s="181">
        <f>ROUND(I125*H125,2)</f>
        <v>0</v>
      </c>
      <c r="K125" s="177" t="s">
        <v>1</v>
      </c>
      <c r="L125" s="36"/>
      <c r="M125" s="182" t="s">
        <v>1</v>
      </c>
      <c r="N125" s="183" t="s">
        <v>41</v>
      </c>
      <c r="O125" s="74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6" t="s">
        <v>158</v>
      </c>
      <c r="AT125" s="186" t="s">
        <v>154</v>
      </c>
      <c r="AU125" s="186" t="s">
        <v>85</v>
      </c>
      <c r="AY125" s="16" t="s">
        <v>153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6" t="s">
        <v>83</v>
      </c>
      <c r="BK125" s="187">
        <f>ROUND(I125*H125,2)</f>
        <v>0</v>
      </c>
      <c r="BL125" s="16" t="s">
        <v>158</v>
      </c>
      <c r="BM125" s="186" t="s">
        <v>1806</v>
      </c>
    </row>
    <row r="126" s="2" customFormat="1" ht="16.5" customHeight="1">
      <c r="A126" s="35"/>
      <c r="B126" s="174"/>
      <c r="C126" s="204" t="s">
        <v>85</v>
      </c>
      <c r="D126" s="204" t="s">
        <v>420</v>
      </c>
      <c r="E126" s="205" t="s">
        <v>1807</v>
      </c>
      <c r="F126" s="206" t="s">
        <v>1808</v>
      </c>
      <c r="G126" s="207" t="s">
        <v>172</v>
      </c>
      <c r="H126" s="208">
        <v>2</v>
      </c>
      <c r="I126" s="209"/>
      <c r="J126" s="210">
        <f>ROUND(I126*H126,2)</f>
        <v>0</v>
      </c>
      <c r="K126" s="206" t="s">
        <v>1</v>
      </c>
      <c r="L126" s="211"/>
      <c r="M126" s="212" t="s">
        <v>1</v>
      </c>
      <c r="N126" s="213" t="s">
        <v>41</v>
      </c>
      <c r="O126" s="74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6" t="s">
        <v>158</v>
      </c>
      <c r="AT126" s="186" t="s">
        <v>420</v>
      </c>
      <c r="AU126" s="186" t="s">
        <v>85</v>
      </c>
      <c r="AY126" s="16" t="s">
        <v>153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6" t="s">
        <v>83</v>
      </c>
      <c r="BK126" s="187">
        <f>ROUND(I126*H126,2)</f>
        <v>0</v>
      </c>
      <c r="BL126" s="16" t="s">
        <v>158</v>
      </c>
      <c r="BM126" s="186" t="s">
        <v>1809</v>
      </c>
    </row>
    <row r="127" s="2" customFormat="1" ht="16.5" customHeight="1">
      <c r="A127" s="35"/>
      <c r="B127" s="174"/>
      <c r="C127" s="204" t="s">
        <v>169</v>
      </c>
      <c r="D127" s="204" t="s">
        <v>420</v>
      </c>
      <c r="E127" s="205" t="s">
        <v>1810</v>
      </c>
      <c r="F127" s="206" t="s">
        <v>1811</v>
      </c>
      <c r="G127" s="207" t="s">
        <v>172</v>
      </c>
      <c r="H127" s="208">
        <v>25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41</v>
      </c>
      <c r="O127" s="74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6" t="s">
        <v>158</v>
      </c>
      <c r="AT127" s="186" t="s">
        <v>420</v>
      </c>
      <c r="AU127" s="186" t="s">
        <v>85</v>
      </c>
      <c r="AY127" s="16" t="s">
        <v>153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6" t="s">
        <v>83</v>
      </c>
      <c r="BK127" s="187">
        <f>ROUND(I127*H127,2)</f>
        <v>0</v>
      </c>
      <c r="BL127" s="16" t="s">
        <v>158</v>
      </c>
      <c r="BM127" s="186" t="s">
        <v>1812</v>
      </c>
    </row>
    <row r="128" s="2" customFormat="1" ht="16.5" customHeight="1">
      <c r="A128" s="35"/>
      <c r="B128" s="174"/>
      <c r="C128" s="204" t="s">
        <v>152</v>
      </c>
      <c r="D128" s="204" t="s">
        <v>420</v>
      </c>
      <c r="E128" s="205" t="s">
        <v>1813</v>
      </c>
      <c r="F128" s="206" t="s">
        <v>1814</v>
      </c>
      <c r="G128" s="207" t="s">
        <v>172</v>
      </c>
      <c r="H128" s="208">
        <v>9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41</v>
      </c>
      <c r="O128" s="74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6" t="s">
        <v>158</v>
      </c>
      <c r="AT128" s="186" t="s">
        <v>420</v>
      </c>
      <c r="AU128" s="186" t="s">
        <v>85</v>
      </c>
      <c r="AY128" s="16" t="s">
        <v>153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83</v>
      </c>
      <c r="BK128" s="187">
        <f>ROUND(I128*H128,2)</f>
        <v>0</v>
      </c>
      <c r="BL128" s="16" t="s">
        <v>158</v>
      </c>
      <c r="BM128" s="186" t="s">
        <v>1815</v>
      </c>
    </row>
    <row r="129" s="2" customFormat="1" ht="16.5" customHeight="1">
      <c r="A129" s="35"/>
      <c r="B129" s="174"/>
      <c r="C129" s="204" t="s">
        <v>166</v>
      </c>
      <c r="D129" s="204" t="s">
        <v>420</v>
      </c>
      <c r="E129" s="205" t="s">
        <v>1816</v>
      </c>
      <c r="F129" s="206" t="s">
        <v>1817</v>
      </c>
      <c r="G129" s="207" t="s">
        <v>172</v>
      </c>
      <c r="H129" s="208">
        <v>4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41</v>
      </c>
      <c r="O129" s="74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6" t="s">
        <v>158</v>
      </c>
      <c r="AT129" s="186" t="s">
        <v>420</v>
      </c>
      <c r="AU129" s="186" t="s">
        <v>85</v>
      </c>
      <c r="AY129" s="16" t="s">
        <v>153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83</v>
      </c>
      <c r="BK129" s="187">
        <f>ROUND(I129*H129,2)</f>
        <v>0</v>
      </c>
      <c r="BL129" s="16" t="s">
        <v>158</v>
      </c>
      <c r="BM129" s="186" t="s">
        <v>1818</v>
      </c>
    </row>
    <row r="130" s="2" customFormat="1" ht="16.5" customHeight="1">
      <c r="A130" s="35"/>
      <c r="B130" s="174"/>
      <c r="C130" s="204" t="s">
        <v>225</v>
      </c>
      <c r="D130" s="204" t="s">
        <v>420</v>
      </c>
      <c r="E130" s="205" t="s">
        <v>1819</v>
      </c>
      <c r="F130" s="206" t="s">
        <v>1820</v>
      </c>
      <c r="G130" s="207" t="s">
        <v>172</v>
      </c>
      <c r="H130" s="208">
        <v>4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41</v>
      </c>
      <c r="O130" s="74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6" t="s">
        <v>158</v>
      </c>
      <c r="AT130" s="186" t="s">
        <v>420</v>
      </c>
      <c r="AU130" s="186" t="s">
        <v>85</v>
      </c>
      <c r="AY130" s="16" t="s">
        <v>153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6" t="s">
        <v>83</v>
      </c>
      <c r="BK130" s="187">
        <f>ROUND(I130*H130,2)</f>
        <v>0</v>
      </c>
      <c r="BL130" s="16" t="s">
        <v>158</v>
      </c>
      <c r="BM130" s="186" t="s">
        <v>1821</v>
      </c>
    </row>
    <row r="131" s="2" customFormat="1" ht="16.5" customHeight="1">
      <c r="A131" s="35"/>
      <c r="B131" s="174"/>
      <c r="C131" s="204" t="s">
        <v>230</v>
      </c>
      <c r="D131" s="204" t="s">
        <v>420</v>
      </c>
      <c r="E131" s="205" t="s">
        <v>1822</v>
      </c>
      <c r="F131" s="206" t="s">
        <v>1823</v>
      </c>
      <c r="G131" s="207" t="s">
        <v>172</v>
      </c>
      <c r="H131" s="208">
        <v>2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41</v>
      </c>
      <c r="O131" s="74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6" t="s">
        <v>158</v>
      </c>
      <c r="AT131" s="186" t="s">
        <v>420</v>
      </c>
      <c r="AU131" s="186" t="s">
        <v>85</v>
      </c>
      <c r="AY131" s="16" t="s">
        <v>153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6" t="s">
        <v>83</v>
      </c>
      <c r="BK131" s="187">
        <f>ROUND(I131*H131,2)</f>
        <v>0</v>
      </c>
      <c r="BL131" s="16" t="s">
        <v>158</v>
      </c>
      <c r="BM131" s="186" t="s">
        <v>1824</v>
      </c>
    </row>
    <row r="132" s="2" customFormat="1" ht="16.5" customHeight="1">
      <c r="A132" s="35"/>
      <c r="B132" s="174"/>
      <c r="C132" s="204" t="s">
        <v>235</v>
      </c>
      <c r="D132" s="204" t="s">
        <v>420</v>
      </c>
      <c r="E132" s="205" t="s">
        <v>1825</v>
      </c>
      <c r="F132" s="206" t="s">
        <v>1826</v>
      </c>
      <c r="G132" s="207" t="s">
        <v>172</v>
      </c>
      <c r="H132" s="208">
        <v>2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41</v>
      </c>
      <c r="O132" s="74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6" t="s">
        <v>158</v>
      </c>
      <c r="AT132" s="186" t="s">
        <v>420</v>
      </c>
      <c r="AU132" s="186" t="s">
        <v>85</v>
      </c>
      <c r="AY132" s="16" t="s">
        <v>153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6" t="s">
        <v>83</v>
      </c>
      <c r="BK132" s="187">
        <f>ROUND(I132*H132,2)</f>
        <v>0</v>
      </c>
      <c r="BL132" s="16" t="s">
        <v>158</v>
      </c>
      <c r="BM132" s="186" t="s">
        <v>1827</v>
      </c>
    </row>
    <row r="133" s="2" customFormat="1" ht="16.5" customHeight="1">
      <c r="A133" s="35"/>
      <c r="B133" s="174"/>
      <c r="C133" s="204" t="s">
        <v>204</v>
      </c>
      <c r="D133" s="204" t="s">
        <v>420</v>
      </c>
      <c r="E133" s="205" t="s">
        <v>1828</v>
      </c>
      <c r="F133" s="206" t="s">
        <v>1829</v>
      </c>
      <c r="G133" s="207" t="s">
        <v>172</v>
      </c>
      <c r="H133" s="208">
        <v>24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41</v>
      </c>
      <c r="O133" s="74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6" t="s">
        <v>158</v>
      </c>
      <c r="AT133" s="186" t="s">
        <v>420</v>
      </c>
      <c r="AU133" s="186" t="s">
        <v>85</v>
      </c>
      <c r="AY133" s="16" t="s">
        <v>153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83</v>
      </c>
      <c r="BK133" s="187">
        <f>ROUND(I133*H133,2)</f>
        <v>0</v>
      </c>
      <c r="BL133" s="16" t="s">
        <v>158</v>
      </c>
      <c r="BM133" s="186" t="s">
        <v>1830</v>
      </c>
    </row>
    <row r="134" s="2" customFormat="1" ht="16.5" customHeight="1">
      <c r="A134" s="35"/>
      <c r="B134" s="174"/>
      <c r="C134" s="204" t="s">
        <v>88</v>
      </c>
      <c r="D134" s="204" t="s">
        <v>420</v>
      </c>
      <c r="E134" s="205" t="s">
        <v>1831</v>
      </c>
      <c r="F134" s="206" t="s">
        <v>1832</v>
      </c>
      <c r="G134" s="207" t="s">
        <v>172</v>
      </c>
      <c r="H134" s="208">
        <v>11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41</v>
      </c>
      <c r="O134" s="74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6" t="s">
        <v>158</v>
      </c>
      <c r="AT134" s="186" t="s">
        <v>420</v>
      </c>
      <c r="AU134" s="186" t="s">
        <v>85</v>
      </c>
      <c r="AY134" s="16" t="s">
        <v>153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6" t="s">
        <v>83</v>
      </c>
      <c r="BK134" s="187">
        <f>ROUND(I134*H134,2)</f>
        <v>0</v>
      </c>
      <c r="BL134" s="16" t="s">
        <v>158</v>
      </c>
      <c r="BM134" s="186" t="s">
        <v>1833</v>
      </c>
    </row>
    <row r="135" s="2" customFormat="1" ht="16.5" customHeight="1">
      <c r="A135" s="35"/>
      <c r="B135" s="174"/>
      <c r="C135" s="204" t="s">
        <v>250</v>
      </c>
      <c r="D135" s="204" t="s">
        <v>420</v>
      </c>
      <c r="E135" s="205" t="s">
        <v>1834</v>
      </c>
      <c r="F135" s="206" t="s">
        <v>1835</v>
      </c>
      <c r="G135" s="207" t="s">
        <v>172</v>
      </c>
      <c r="H135" s="208">
        <v>6</v>
      </c>
      <c r="I135" s="209"/>
      <c r="J135" s="210">
        <f>ROUND(I135*H135,2)</f>
        <v>0</v>
      </c>
      <c r="K135" s="206" t="s">
        <v>1</v>
      </c>
      <c r="L135" s="211"/>
      <c r="M135" s="212" t="s">
        <v>1</v>
      </c>
      <c r="N135" s="213" t="s">
        <v>41</v>
      </c>
      <c r="O135" s="74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6" t="s">
        <v>158</v>
      </c>
      <c r="AT135" s="186" t="s">
        <v>420</v>
      </c>
      <c r="AU135" s="186" t="s">
        <v>85</v>
      </c>
      <c r="AY135" s="16" t="s">
        <v>153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6" t="s">
        <v>83</v>
      </c>
      <c r="BK135" s="187">
        <f>ROUND(I135*H135,2)</f>
        <v>0</v>
      </c>
      <c r="BL135" s="16" t="s">
        <v>158</v>
      </c>
      <c r="BM135" s="186" t="s">
        <v>1836</v>
      </c>
    </row>
    <row r="136" s="2" customFormat="1" ht="16.5" customHeight="1">
      <c r="A136" s="35"/>
      <c r="B136" s="174"/>
      <c r="C136" s="204" t="s">
        <v>255</v>
      </c>
      <c r="D136" s="204" t="s">
        <v>420</v>
      </c>
      <c r="E136" s="205" t="s">
        <v>1837</v>
      </c>
      <c r="F136" s="206" t="s">
        <v>1838</v>
      </c>
      <c r="G136" s="207" t="s">
        <v>172</v>
      </c>
      <c r="H136" s="208">
        <v>2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41</v>
      </c>
      <c r="O136" s="74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6" t="s">
        <v>158</v>
      </c>
      <c r="AT136" s="186" t="s">
        <v>420</v>
      </c>
      <c r="AU136" s="186" t="s">
        <v>85</v>
      </c>
      <c r="AY136" s="16" t="s">
        <v>153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6" t="s">
        <v>83</v>
      </c>
      <c r="BK136" s="187">
        <f>ROUND(I136*H136,2)</f>
        <v>0</v>
      </c>
      <c r="BL136" s="16" t="s">
        <v>158</v>
      </c>
      <c r="BM136" s="186" t="s">
        <v>1839</v>
      </c>
    </row>
    <row r="137" s="2" customFormat="1" ht="16.5" customHeight="1">
      <c r="A137" s="35"/>
      <c r="B137" s="174"/>
      <c r="C137" s="204" t="s">
        <v>259</v>
      </c>
      <c r="D137" s="204" t="s">
        <v>420</v>
      </c>
      <c r="E137" s="205" t="s">
        <v>1840</v>
      </c>
      <c r="F137" s="206" t="s">
        <v>1841</v>
      </c>
      <c r="G137" s="207" t="s">
        <v>172</v>
      </c>
      <c r="H137" s="208">
        <v>10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41</v>
      </c>
      <c r="O137" s="74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6" t="s">
        <v>158</v>
      </c>
      <c r="AT137" s="186" t="s">
        <v>420</v>
      </c>
      <c r="AU137" s="186" t="s">
        <v>85</v>
      </c>
      <c r="AY137" s="16" t="s">
        <v>153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6" t="s">
        <v>83</v>
      </c>
      <c r="BK137" s="187">
        <f>ROUND(I137*H137,2)</f>
        <v>0</v>
      </c>
      <c r="BL137" s="16" t="s">
        <v>158</v>
      </c>
      <c r="BM137" s="186" t="s">
        <v>1842</v>
      </c>
    </row>
    <row r="138" s="2" customFormat="1" ht="16.5" customHeight="1">
      <c r="A138" s="35"/>
      <c r="B138" s="174"/>
      <c r="C138" s="204" t="s">
        <v>263</v>
      </c>
      <c r="D138" s="204" t="s">
        <v>420</v>
      </c>
      <c r="E138" s="205" t="s">
        <v>1843</v>
      </c>
      <c r="F138" s="206" t="s">
        <v>1844</v>
      </c>
      <c r="G138" s="207" t="s">
        <v>172</v>
      </c>
      <c r="H138" s="208">
        <v>14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41</v>
      </c>
      <c r="O138" s="74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6" t="s">
        <v>158</v>
      </c>
      <c r="AT138" s="186" t="s">
        <v>420</v>
      </c>
      <c r="AU138" s="186" t="s">
        <v>85</v>
      </c>
      <c r="AY138" s="16" t="s">
        <v>153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6" t="s">
        <v>83</v>
      </c>
      <c r="BK138" s="187">
        <f>ROUND(I138*H138,2)</f>
        <v>0</v>
      </c>
      <c r="BL138" s="16" t="s">
        <v>158</v>
      </c>
      <c r="BM138" s="186" t="s">
        <v>1845</v>
      </c>
    </row>
    <row r="139" s="2" customFormat="1" ht="16.5" customHeight="1">
      <c r="A139" s="35"/>
      <c r="B139" s="174"/>
      <c r="C139" s="204" t="s">
        <v>8</v>
      </c>
      <c r="D139" s="204" t="s">
        <v>420</v>
      </c>
      <c r="E139" s="205" t="s">
        <v>1846</v>
      </c>
      <c r="F139" s="206" t="s">
        <v>1847</v>
      </c>
      <c r="G139" s="207" t="s">
        <v>172</v>
      </c>
      <c r="H139" s="208">
        <v>1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41</v>
      </c>
      <c r="O139" s="74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6" t="s">
        <v>158</v>
      </c>
      <c r="AT139" s="186" t="s">
        <v>420</v>
      </c>
      <c r="AU139" s="186" t="s">
        <v>85</v>
      </c>
      <c r="AY139" s="16" t="s">
        <v>153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6" t="s">
        <v>83</v>
      </c>
      <c r="BK139" s="187">
        <f>ROUND(I139*H139,2)</f>
        <v>0</v>
      </c>
      <c r="BL139" s="16" t="s">
        <v>158</v>
      </c>
      <c r="BM139" s="186" t="s">
        <v>1848</v>
      </c>
    </row>
    <row r="140" s="2" customFormat="1" ht="16.5" customHeight="1">
      <c r="A140" s="35"/>
      <c r="B140" s="174"/>
      <c r="C140" s="204" t="s">
        <v>94</v>
      </c>
      <c r="D140" s="204" t="s">
        <v>420</v>
      </c>
      <c r="E140" s="205" t="s">
        <v>1849</v>
      </c>
      <c r="F140" s="206" t="s">
        <v>1850</v>
      </c>
      <c r="G140" s="207" t="s">
        <v>172</v>
      </c>
      <c r="H140" s="208">
        <v>5</v>
      </c>
      <c r="I140" s="209"/>
      <c r="J140" s="210">
        <f>ROUND(I140*H140,2)</f>
        <v>0</v>
      </c>
      <c r="K140" s="206" t="s">
        <v>1</v>
      </c>
      <c r="L140" s="211"/>
      <c r="M140" s="212" t="s">
        <v>1</v>
      </c>
      <c r="N140" s="213" t="s">
        <v>41</v>
      </c>
      <c r="O140" s="74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6" t="s">
        <v>158</v>
      </c>
      <c r="AT140" s="186" t="s">
        <v>420</v>
      </c>
      <c r="AU140" s="186" t="s">
        <v>85</v>
      </c>
      <c r="AY140" s="16" t="s">
        <v>153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6" t="s">
        <v>83</v>
      </c>
      <c r="BK140" s="187">
        <f>ROUND(I140*H140,2)</f>
        <v>0</v>
      </c>
      <c r="BL140" s="16" t="s">
        <v>158</v>
      </c>
      <c r="BM140" s="186" t="s">
        <v>1851</v>
      </c>
    </row>
    <row r="141" s="2" customFormat="1" ht="16.5" customHeight="1">
      <c r="A141" s="35"/>
      <c r="B141" s="174"/>
      <c r="C141" s="204" t="s">
        <v>97</v>
      </c>
      <c r="D141" s="204" t="s">
        <v>420</v>
      </c>
      <c r="E141" s="205" t="s">
        <v>1852</v>
      </c>
      <c r="F141" s="206" t="s">
        <v>1853</v>
      </c>
      <c r="G141" s="207" t="s">
        <v>172</v>
      </c>
      <c r="H141" s="208">
        <v>2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41</v>
      </c>
      <c r="O141" s="74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6" t="s">
        <v>158</v>
      </c>
      <c r="AT141" s="186" t="s">
        <v>420</v>
      </c>
      <c r="AU141" s="186" t="s">
        <v>85</v>
      </c>
      <c r="AY141" s="16" t="s">
        <v>153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6" t="s">
        <v>83</v>
      </c>
      <c r="BK141" s="187">
        <f>ROUND(I141*H141,2)</f>
        <v>0</v>
      </c>
      <c r="BL141" s="16" t="s">
        <v>158</v>
      </c>
      <c r="BM141" s="186" t="s">
        <v>1854</v>
      </c>
    </row>
    <row r="142" s="2" customFormat="1" ht="16.5" customHeight="1">
      <c r="A142" s="35"/>
      <c r="B142" s="174"/>
      <c r="C142" s="204" t="s">
        <v>100</v>
      </c>
      <c r="D142" s="204" t="s">
        <v>420</v>
      </c>
      <c r="E142" s="205" t="s">
        <v>1855</v>
      </c>
      <c r="F142" s="206" t="s">
        <v>1856</v>
      </c>
      <c r="G142" s="207" t="s">
        <v>172</v>
      </c>
      <c r="H142" s="208">
        <v>78</v>
      </c>
      <c r="I142" s="209"/>
      <c r="J142" s="210">
        <f>ROUND(I142*H142,2)</f>
        <v>0</v>
      </c>
      <c r="K142" s="206" t="s">
        <v>1</v>
      </c>
      <c r="L142" s="211"/>
      <c r="M142" s="212" t="s">
        <v>1</v>
      </c>
      <c r="N142" s="213" t="s">
        <v>41</v>
      </c>
      <c r="O142" s="74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6" t="s">
        <v>158</v>
      </c>
      <c r="AT142" s="186" t="s">
        <v>420</v>
      </c>
      <c r="AU142" s="186" t="s">
        <v>85</v>
      </c>
      <c r="AY142" s="16" t="s">
        <v>153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6" t="s">
        <v>83</v>
      </c>
      <c r="BK142" s="187">
        <f>ROUND(I142*H142,2)</f>
        <v>0</v>
      </c>
      <c r="BL142" s="16" t="s">
        <v>158</v>
      </c>
      <c r="BM142" s="186" t="s">
        <v>1857</v>
      </c>
    </row>
    <row r="143" s="2" customFormat="1" ht="16.5" customHeight="1">
      <c r="A143" s="35"/>
      <c r="B143" s="174"/>
      <c r="C143" s="204" t="s">
        <v>103</v>
      </c>
      <c r="D143" s="204" t="s">
        <v>420</v>
      </c>
      <c r="E143" s="205" t="s">
        <v>1858</v>
      </c>
      <c r="F143" s="206" t="s">
        <v>1859</v>
      </c>
      <c r="G143" s="207" t="s">
        <v>172</v>
      </c>
      <c r="H143" s="208">
        <v>35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41</v>
      </c>
      <c r="O143" s="74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6" t="s">
        <v>158</v>
      </c>
      <c r="AT143" s="186" t="s">
        <v>420</v>
      </c>
      <c r="AU143" s="186" t="s">
        <v>85</v>
      </c>
      <c r="AY143" s="16" t="s">
        <v>153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6" t="s">
        <v>83</v>
      </c>
      <c r="BK143" s="187">
        <f>ROUND(I143*H143,2)</f>
        <v>0</v>
      </c>
      <c r="BL143" s="16" t="s">
        <v>158</v>
      </c>
      <c r="BM143" s="186" t="s">
        <v>1860</v>
      </c>
    </row>
    <row r="144" s="2" customFormat="1" ht="16.5" customHeight="1">
      <c r="A144" s="35"/>
      <c r="B144" s="174"/>
      <c r="C144" s="204" t="s">
        <v>111</v>
      </c>
      <c r="D144" s="204" t="s">
        <v>420</v>
      </c>
      <c r="E144" s="205" t="s">
        <v>1861</v>
      </c>
      <c r="F144" s="206" t="s">
        <v>1862</v>
      </c>
      <c r="G144" s="207" t="s">
        <v>322</v>
      </c>
      <c r="H144" s="208">
        <v>40</v>
      </c>
      <c r="I144" s="209"/>
      <c r="J144" s="210">
        <f>ROUND(I144*H144,2)</f>
        <v>0</v>
      </c>
      <c r="K144" s="206" t="s">
        <v>1</v>
      </c>
      <c r="L144" s="211"/>
      <c r="M144" s="212" t="s">
        <v>1</v>
      </c>
      <c r="N144" s="213" t="s">
        <v>41</v>
      </c>
      <c r="O144" s="74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6" t="s">
        <v>158</v>
      </c>
      <c r="AT144" s="186" t="s">
        <v>420</v>
      </c>
      <c r="AU144" s="186" t="s">
        <v>85</v>
      </c>
      <c r="AY144" s="16" t="s">
        <v>153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6" t="s">
        <v>83</v>
      </c>
      <c r="BK144" s="187">
        <f>ROUND(I144*H144,2)</f>
        <v>0</v>
      </c>
      <c r="BL144" s="16" t="s">
        <v>158</v>
      </c>
      <c r="BM144" s="186" t="s">
        <v>1863</v>
      </c>
    </row>
    <row r="145" s="2" customFormat="1" ht="16.5" customHeight="1">
      <c r="A145" s="35"/>
      <c r="B145" s="174"/>
      <c r="C145" s="204" t="s">
        <v>7</v>
      </c>
      <c r="D145" s="204" t="s">
        <v>420</v>
      </c>
      <c r="E145" s="205" t="s">
        <v>1864</v>
      </c>
      <c r="F145" s="206" t="s">
        <v>1865</v>
      </c>
      <c r="G145" s="207" t="s">
        <v>322</v>
      </c>
      <c r="H145" s="208">
        <v>70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41</v>
      </c>
      <c r="O145" s="74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6" t="s">
        <v>158</v>
      </c>
      <c r="AT145" s="186" t="s">
        <v>420</v>
      </c>
      <c r="AU145" s="186" t="s">
        <v>85</v>
      </c>
      <c r="AY145" s="16" t="s">
        <v>153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6" t="s">
        <v>83</v>
      </c>
      <c r="BK145" s="187">
        <f>ROUND(I145*H145,2)</f>
        <v>0</v>
      </c>
      <c r="BL145" s="16" t="s">
        <v>158</v>
      </c>
      <c r="BM145" s="186" t="s">
        <v>1866</v>
      </c>
    </row>
    <row r="146" s="2" customFormat="1" ht="16.5" customHeight="1">
      <c r="A146" s="35"/>
      <c r="B146" s="174"/>
      <c r="C146" s="204" t="s">
        <v>116</v>
      </c>
      <c r="D146" s="204" t="s">
        <v>420</v>
      </c>
      <c r="E146" s="205" t="s">
        <v>1867</v>
      </c>
      <c r="F146" s="206" t="s">
        <v>1868</v>
      </c>
      <c r="G146" s="207" t="s">
        <v>322</v>
      </c>
      <c r="H146" s="208">
        <v>60</v>
      </c>
      <c r="I146" s="209"/>
      <c r="J146" s="210">
        <f>ROUND(I146*H146,2)</f>
        <v>0</v>
      </c>
      <c r="K146" s="206" t="s">
        <v>1</v>
      </c>
      <c r="L146" s="211"/>
      <c r="M146" s="212" t="s">
        <v>1</v>
      </c>
      <c r="N146" s="213" t="s">
        <v>41</v>
      </c>
      <c r="O146" s="74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6" t="s">
        <v>158</v>
      </c>
      <c r="AT146" s="186" t="s">
        <v>420</v>
      </c>
      <c r="AU146" s="186" t="s">
        <v>85</v>
      </c>
      <c r="AY146" s="16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6" t="s">
        <v>83</v>
      </c>
      <c r="BK146" s="187">
        <f>ROUND(I146*H146,2)</f>
        <v>0</v>
      </c>
      <c r="BL146" s="16" t="s">
        <v>158</v>
      </c>
      <c r="BM146" s="186" t="s">
        <v>1869</v>
      </c>
    </row>
    <row r="147" s="2" customFormat="1" ht="16.5" customHeight="1">
      <c r="A147" s="35"/>
      <c r="B147" s="174"/>
      <c r="C147" s="204" t="s">
        <v>119</v>
      </c>
      <c r="D147" s="204" t="s">
        <v>420</v>
      </c>
      <c r="E147" s="205" t="s">
        <v>1870</v>
      </c>
      <c r="F147" s="206" t="s">
        <v>1871</v>
      </c>
      <c r="G147" s="207" t="s">
        <v>322</v>
      </c>
      <c r="H147" s="208">
        <v>30</v>
      </c>
      <c r="I147" s="209"/>
      <c r="J147" s="210">
        <f>ROUND(I147*H147,2)</f>
        <v>0</v>
      </c>
      <c r="K147" s="206" t="s">
        <v>1</v>
      </c>
      <c r="L147" s="211"/>
      <c r="M147" s="212" t="s">
        <v>1</v>
      </c>
      <c r="N147" s="213" t="s">
        <v>41</v>
      </c>
      <c r="O147" s="74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6" t="s">
        <v>158</v>
      </c>
      <c r="AT147" s="186" t="s">
        <v>420</v>
      </c>
      <c r="AU147" s="186" t="s">
        <v>85</v>
      </c>
      <c r="AY147" s="16" t="s">
        <v>153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6" t="s">
        <v>83</v>
      </c>
      <c r="BK147" s="187">
        <f>ROUND(I147*H147,2)</f>
        <v>0</v>
      </c>
      <c r="BL147" s="16" t="s">
        <v>158</v>
      </c>
      <c r="BM147" s="186" t="s">
        <v>1872</v>
      </c>
    </row>
    <row r="148" s="2" customFormat="1" ht="16.5" customHeight="1">
      <c r="A148" s="35"/>
      <c r="B148" s="174"/>
      <c r="C148" s="204" t="s">
        <v>122</v>
      </c>
      <c r="D148" s="204" t="s">
        <v>420</v>
      </c>
      <c r="E148" s="205" t="s">
        <v>1873</v>
      </c>
      <c r="F148" s="206" t="s">
        <v>1874</v>
      </c>
      <c r="G148" s="207" t="s">
        <v>322</v>
      </c>
      <c r="H148" s="208">
        <v>660</v>
      </c>
      <c r="I148" s="209"/>
      <c r="J148" s="210">
        <f>ROUND(I148*H148,2)</f>
        <v>0</v>
      </c>
      <c r="K148" s="206" t="s">
        <v>1</v>
      </c>
      <c r="L148" s="211"/>
      <c r="M148" s="212" t="s">
        <v>1</v>
      </c>
      <c r="N148" s="213" t="s">
        <v>41</v>
      </c>
      <c r="O148" s="74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158</v>
      </c>
      <c r="AT148" s="186" t="s">
        <v>420</v>
      </c>
      <c r="AU148" s="186" t="s">
        <v>85</v>
      </c>
      <c r="AY148" s="16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83</v>
      </c>
      <c r="BK148" s="187">
        <f>ROUND(I148*H148,2)</f>
        <v>0</v>
      </c>
      <c r="BL148" s="16" t="s">
        <v>158</v>
      </c>
      <c r="BM148" s="186" t="s">
        <v>1875</v>
      </c>
    </row>
    <row r="149" s="2" customFormat="1" ht="16.5" customHeight="1">
      <c r="A149" s="35"/>
      <c r="B149" s="174"/>
      <c r="C149" s="204" t="s">
        <v>307</v>
      </c>
      <c r="D149" s="204" t="s">
        <v>420</v>
      </c>
      <c r="E149" s="205" t="s">
        <v>1876</v>
      </c>
      <c r="F149" s="206" t="s">
        <v>1877</v>
      </c>
      <c r="G149" s="207" t="s">
        <v>322</v>
      </c>
      <c r="H149" s="208">
        <v>560</v>
      </c>
      <c r="I149" s="209"/>
      <c r="J149" s="210">
        <f>ROUND(I149*H149,2)</f>
        <v>0</v>
      </c>
      <c r="K149" s="206" t="s">
        <v>1</v>
      </c>
      <c r="L149" s="211"/>
      <c r="M149" s="212" t="s">
        <v>1</v>
      </c>
      <c r="N149" s="213" t="s">
        <v>41</v>
      </c>
      <c r="O149" s="74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6" t="s">
        <v>158</v>
      </c>
      <c r="AT149" s="186" t="s">
        <v>420</v>
      </c>
      <c r="AU149" s="186" t="s">
        <v>85</v>
      </c>
      <c r="AY149" s="16" t="s">
        <v>153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6" t="s">
        <v>83</v>
      </c>
      <c r="BK149" s="187">
        <f>ROUND(I149*H149,2)</f>
        <v>0</v>
      </c>
      <c r="BL149" s="16" t="s">
        <v>158</v>
      </c>
      <c r="BM149" s="186" t="s">
        <v>1878</v>
      </c>
    </row>
    <row r="150" s="2" customFormat="1" ht="16.5" customHeight="1">
      <c r="A150" s="35"/>
      <c r="B150" s="174"/>
      <c r="C150" s="204" t="s">
        <v>313</v>
      </c>
      <c r="D150" s="204" t="s">
        <v>420</v>
      </c>
      <c r="E150" s="205" t="s">
        <v>1879</v>
      </c>
      <c r="F150" s="206" t="s">
        <v>1880</v>
      </c>
      <c r="G150" s="207" t="s">
        <v>322</v>
      </c>
      <c r="H150" s="208">
        <v>5</v>
      </c>
      <c r="I150" s="209"/>
      <c r="J150" s="210">
        <f>ROUND(I150*H150,2)</f>
        <v>0</v>
      </c>
      <c r="K150" s="206" t="s">
        <v>1</v>
      </c>
      <c r="L150" s="211"/>
      <c r="M150" s="212" t="s">
        <v>1</v>
      </c>
      <c r="N150" s="213" t="s">
        <v>41</v>
      </c>
      <c r="O150" s="74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6" t="s">
        <v>158</v>
      </c>
      <c r="AT150" s="186" t="s">
        <v>420</v>
      </c>
      <c r="AU150" s="186" t="s">
        <v>85</v>
      </c>
      <c r="AY150" s="16" t="s">
        <v>153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6" t="s">
        <v>83</v>
      </c>
      <c r="BK150" s="187">
        <f>ROUND(I150*H150,2)</f>
        <v>0</v>
      </c>
      <c r="BL150" s="16" t="s">
        <v>158</v>
      </c>
      <c r="BM150" s="186" t="s">
        <v>1881</v>
      </c>
    </row>
    <row r="151" s="2" customFormat="1" ht="16.5" customHeight="1">
      <c r="A151" s="35"/>
      <c r="B151" s="174"/>
      <c r="C151" s="204" t="s">
        <v>319</v>
      </c>
      <c r="D151" s="204" t="s">
        <v>420</v>
      </c>
      <c r="E151" s="205" t="s">
        <v>1882</v>
      </c>
      <c r="F151" s="206" t="s">
        <v>1883</v>
      </c>
      <c r="G151" s="207" t="s">
        <v>322</v>
      </c>
      <c r="H151" s="208">
        <v>30</v>
      </c>
      <c r="I151" s="209"/>
      <c r="J151" s="210">
        <f>ROUND(I151*H151,2)</f>
        <v>0</v>
      </c>
      <c r="K151" s="206" t="s">
        <v>1</v>
      </c>
      <c r="L151" s="211"/>
      <c r="M151" s="212" t="s">
        <v>1</v>
      </c>
      <c r="N151" s="213" t="s">
        <v>41</v>
      </c>
      <c r="O151" s="74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6" t="s">
        <v>158</v>
      </c>
      <c r="AT151" s="186" t="s">
        <v>420</v>
      </c>
      <c r="AU151" s="186" t="s">
        <v>85</v>
      </c>
      <c r="AY151" s="16" t="s">
        <v>153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6" t="s">
        <v>83</v>
      </c>
      <c r="BK151" s="187">
        <f>ROUND(I151*H151,2)</f>
        <v>0</v>
      </c>
      <c r="BL151" s="16" t="s">
        <v>158</v>
      </c>
      <c r="BM151" s="186" t="s">
        <v>1884</v>
      </c>
    </row>
    <row r="152" s="2" customFormat="1" ht="16.5" customHeight="1">
      <c r="A152" s="35"/>
      <c r="B152" s="174"/>
      <c r="C152" s="204" t="s">
        <v>325</v>
      </c>
      <c r="D152" s="204" t="s">
        <v>420</v>
      </c>
      <c r="E152" s="205" t="s">
        <v>1885</v>
      </c>
      <c r="F152" s="206" t="s">
        <v>1886</v>
      </c>
      <c r="G152" s="207" t="s">
        <v>322</v>
      </c>
      <c r="H152" s="208">
        <v>5</v>
      </c>
      <c r="I152" s="209"/>
      <c r="J152" s="210">
        <f>ROUND(I152*H152,2)</f>
        <v>0</v>
      </c>
      <c r="K152" s="206" t="s">
        <v>1</v>
      </c>
      <c r="L152" s="211"/>
      <c r="M152" s="212" t="s">
        <v>1</v>
      </c>
      <c r="N152" s="213" t="s">
        <v>41</v>
      </c>
      <c r="O152" s="74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6" t="s">
        <v>158</v>
      </c>
      <c r="AT152" s="186" t="s">
        <v>420</v>
      </c>
      <c r="AU152" s="186" t="s">
        <v>85</v>
      </c>
      <c r="AY152" s="16" t="s">
        <v>153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6" t="s">
        <v>83</v>
      </c>
      <c r="BK152" s="187">
        <f>ROUND(I152*H152,2)</f>
        <v>0</v>
      </c>
      <c r="BL152" s="16" t="s">
        <v>158</v>
      </c>
      <c r="BM152" s="186" t="s">
        <v>1887</v>
      </c>
    </row>
    <row r="153" s="2" customFormat="1" ht="16.5" customHeight="1">
      <c r="A153" s="35"/>
      <c r="B153" s="174"/>
      <c r="C153" s="204" t="s">
        <v>330</v>
      </c>
      <c r="D153" s="204" t="s">
        <v>420</v>
      </c>
      <c r="E153" s="205" t="s">
        <v>1888</v>
      </c>
      <c r="F153" s="206" t="s">
        <v>1889</v>
      </c>
      <c r="G153" s="207" t="s">
        <v>172</v>
      </c>
      <c r="H153" s="208">
        <v>1</v>
      </c>
      <c r="I153" s="209"/>
      <c r="J153" s="210">
        <f>ROUND(I153*H153,2)</f>
        <v>0</v>
      </c>
      <c r="K153" s="206" t="s">
        <v>1</v>
      </c>
      <c r="L153" s="211"/>
      <c r="M153" s="212" t="s">
        <v>1</v>
      </c>
      <c r="N153" s="213" t="s">
        <v>41</v>
      </c>
      <c r="O153" s="74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6" t="s">
        <v>158</v>
      </c>
      <c r="AT153" s="186" t="s">
        <v>420</v>
      </c>
      <c r="AU153" s="186" t="s">
        <v>85</v>
      </c>
      <c r="AY153" s="16" t="s">
        <v>153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6" t="s">
        <v>83</v>
      </c>
      <c r="BK153" s="187">
        <f>ROUND(I153*H153,2)</f>
        <v>0</v>
      </c>
      <c r="BL153" s="16" t="s">
        <v>158</v>
      </c>
      <c r="BM153" s="186" t="s">
        <v>1890</v>
      </c>
    </row>
    <row r="154" s="2" customFormat="1" ht="16.5" customHeight="1">
      <c r="A154" s="35"/>
      <c r="B154" s="174"/>
      <c r="C154" s="204" t="s">
        <v>335</v>
      </c>
      <c r="D154" s="204" t="s">
        <v>420</v>
      </c>
      <c r="E154" s="205" t="s">
        <v>1891</v>
      </c>
      <c r="F154" s="206" t="s">
        <v>1892</v>
      </c>
      <c r="G154" s="207" t="s">
        <v>172</v>
      </c>
      <c r="H154" s="208">
        <v>1</v>
      </c>
      <c r="I154" s="209"/>
      <c r="J154" s="210">
        <f>ROUND(I154*H154,2)</f>
        <v>0</v>
      </c>
      <c r="K154" s="206" t="s">
        <v>1</v>
      </c>
      <c r="L154" s="211"/>
      <c r="M154" s="212" t="s">
        <v>1</v>
      </c>
      <c r="N154" s="213" t="s">
        <v>41</v>
      </c>
      <c r="O154" s="74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6" t="s">
        <v>158</v>
      </c>
      <c r="AT154" s="186" t="s">
        <v>420</v>
      </c>
      <c r="AU154" s="186" t="s">
        <v>85</v>
      </c>
      <c r="AY154" s="16" t="s">
        <v>153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6" t="s">
        <v>83</v>
      </c>
      <c r="BK154" s="187">
        <f>ROUND(I154*H154,2)</f>
        <v>0</v>
      </c>
      <c r="BL154" s="16" t="s">
        <v>158</v>
      </c>
      <c r="BM154" s="186" t="s">
        <v>1893</v>
      </c>
    </row>
    <row r="155" s="2" customFormat="1" ht="16.5" customHeight="1">
      <c r="A155" s="35"/>
      <c r="B155" s="174"/>
      <c r="C155" s="204" t="s">
        <v>342</v>
      </c>
      <c r="D155" s="204" t="s">
        <v>420</v>
      </c>
      <c r="E155" s="205" t="s">
        <v>1894</v>
      </c>
      <c r="F155" s="206" t="s">
        <v>1895</v>
      </c>
      <c r="G155" s="207" t="s">
        <v>172</v>
      </c>
      <c r="H155" s="208">
        <v>1</v>
      </c>
      <c r="I155" s="209"/>
      <c r="J155" s="210">
        <f>ROUND(I155*H155,2)</f>
        <v>0</v>
      </c>
      <c r="K155" s="206" t="s">
        <v>1</v>
      </c>
      <c r="L155" s="211"/>
      <c r="M155" s="212" t="s">
        <v>1</v>
      </c>
      <c r="N155" s="213" t="s">
        <v>41</v>
      </c>
      <c r="O155" s="74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6" t="s">
        <v>158</v>
      </c>
      <c r="AT155" s="186" t="s">
        <v>420</v>
      </c>
      <c r="AU155" s="186" t="s">
        <v>85</v>
      </c>
      <c r="AY155" s="16" t="s">
        <v>153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6" t="s">
        <v>83</v>
      </c>
      <c r="BK155" s="187">
        <f>ROUND(I155*H155,2)</f>
        <v>0</v>
      </c>
      <c r="BL155" s="16" t="s">
        <v>158</v>
      </c>
      <c r="BM155" s="186" t="s">
        <v>1896</v>
      </c>
    </row>
    <row r="156" s="2" customFormat="1" ht="16.5" customHeight="1">
      <c r="A156" s="35"/>
      <c r="B156" s="174"/>
      <c r="C156" s="204" t="s">
        <v>347</v>
      </c>
      <c r="D156" s="204" t="s">
        <v>420</v>
      </c>
      <c r="E156" s="205" t="s">
        <v>1897</v>
      </c>
      <c r="F156" s="206" t="s">
        <v>1898</v>
      </c>
      <c r="G156" s="207" t="s">
        <v>172</v>
      </c>
      <c r="H156" s="208">
        <v>1</v>
      </c>
      <c r="I156" s="209"/>
      <c r="J156" s="210">
        <f>ROUND(I156*H156,2)</f>
        <v>0</v>
      </c>
      <c r="K156" s="206" t="s">
        <v>1</v>
      </c>
      <c r="L156" s="211"/>
      <c r="M156" s="212" t="s">
        <v>1</v>
      </c>
      <c r="N156" s="213" t="s">
        <v>41</v>
      </c>
      <c r="O156" s="74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6" t="s">
        <v>158</v>
      </c>
      <c r="AT156" s="186" t="s">
        <v>420</v>
      </c>
      <c r="AU156" s="186" t="s">
        <v>85</v>
      </c>
      <c r="AY156" s="16" t="s">
        <v>153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6" t="s">
        <v>83</v>
      </c>
      <c r="BK156" s="187">
        <f>ROUND(I156*H156,2)</f>
        <v>0</v>
      </c>
      <c r="BL156" s="16" t="s">
        <v>158</v>
      </c>
      <c r="BM156" s="186" t="s">
        <v>1899</v>
      </c>
    </row>
    <row r="157" s="2" customFormat="1" ht="16.5" customHeight="1">
      <c r="A157" s="35"/>
      <c r="B157" s="174"/>
      <c r="C157" s="204" t="s">
        <v>353</v>
      </c>
      <c r="D157" s="204" t="s">
        <v>420</v>
      </c>
      <c r="E157" s="205" t="s">
        <v>1900</v>
      </c>
      <c r="F157" s="206" t="s">
        <v>1901</v>
      </c>
      <c r="G157" s="207" t="s">
        <v>172</v>
      </c>
      <c r="H157" s="208">
        <v>1</v>
      </c>
      <c r="I157" s="209"/>
      <c r="J157" s="210">
        <f>ROUND(I157*H157,2)</f>
        <v>0</v>
      </c>
      <c r="K157" s="206" t="s">
        <v>1</v>
      </c>
      <c r="L157" s="211"/>
      <c r="M157" s="212" t="s">
        <v>1</v>
      </c>
      <c r="N157" s="213" t="s">
        <v>41</v>
      </c>
      <c r="O157" s="74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6" t="s">
        <v>158</v>
      </c>
      <c r="AT157" s="186" t="s">
        <v>420</v>
      </c>
      <c r="AU157" s="186" t="s">
        <v>85</v>
      </c>
      <c r="AY157" s="16" t="s">
        <v>153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6" t="s">
        <v>83</v>
      </c>
      <c r="BK157" s="187">
        <f>ROUND(I157*H157,2)</f>
        <v>0</v>
      </c>
      <c r="BL157" s="16" t="s">
        <v>158</v>
      </c>
      <c r="BM157" s="186" t="s">
        <v>1902</v>
      </c>
    </row>
    <row r="158" s="2" customFormat="1" ht="16.5" customHeight="1">
      <c r="A158" s="35"/>
      <c r="B158" s="174"/>
      <c r="C158" s="175" t="s">
        <v>357</v>
      </c>
      <c r="D158" s="175" t="s">
        <v>154</v>
      </c>
      <c r="E158" s="176" t="s">
        <v>1903</v>
      </c>
      <c r="F158" s="177" t="s">
        <v>1904</v>
      </c>
      <c r="G158" s="178" t="s">
        <v>172</v>
      </c>
      <c r="H158" s="179">
        <v>1</v>
      </c>
      <c r="I158" s="180"/>
      <c r="J158" s="181">
        <f>ROUND(I158*H158,2)</f>
        <v>0</v>
      </c>
      <c r="K158" s="177" t="s">
        <v>1</v>
      </c>
      <c r="L158" s="36"/>
      <c r="M158" s="182" t="s">
        <v>1</v>
      </c>
      <c r="N158" s="183" t="s">
        <v>41</v>
      </c>
      <c r="O158" s="74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6" t="s">
        <v>158</v>
      </c>
      <c r="AT158" s="186" t="s">
        <v>154</v>
      </c>
      <c r="AU158" s="186" t="s">
        <v>85</v>
      </c>
      <c r="AY158" s="16" t="s">
        <v>153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6" t="s">
        <v>83</v>
      </c>
      <c r="BK158" s="187">
        <f>ROUND(I158*H158,2)</f>
        <v>0</v>
      </c>
      <c r="BL158" s="16" t="s">
        <v>158</v>
      </c>
      <c r="BM158" s="186" t="s">
        <v>1905</v>
      </c>
    </row>
    <row r="159" s="2" customFormat="1" ht="16.5" customHeight="1">
      <c r="A159" s="35"/>
      <c r="B159" s="174"/>
      <c r="C159" s="175" t="s">
        <v>361</v>
      </c>
      <c r="D159" s="175" t="s">
        <v>154</v>
      </c>
      <c r="E159" s="176" t="s">
        <v>1906</v>
      </c>
      <c r="F159" s="177" t="s">
        <v>1907</v>
      </c>
      <c r="G159" s="178" t="s">
        <v>322</v>
      </c>
      <c r="H159" s="179">
        <v>20</v>
      </c>
      <c r="I159" s="180"/>
      <c r="J159" s="181">
        <f>ROUND(I159*H159,2)</f>
        <v>0</v>
      </c>
      <c r="K159" s="177" t="s">
        <v>1</v>
      </c>
      <c r="L159" s="36"/>
      <c r="M159" s="182" t="s">
        <v>1</v>
      </c>
      <c r="N159" s="183" t="s">
        <v>41</v>
      </c>
      <c r="O159" s="74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6" t="s">
        <v>158</v>
      </c>
      <c r="AT159" s="186" t="s">
        <v>154</v>
      </c>
      <c r="AU159" s="186" t="s">
        <v>85</v>
      </c>
      <c r="AY159" s="16" t="s">
        <v>153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6" t="s">
        <v>83</v>
      </c>
      <c r="BK159" s="187">
        <f>ROUND(I159*H159,2)</f>
        <v>0</v>
      </c>
      <c r="BL159" s="16" t="s">
        <v>158</v>
      </c>
      <c r="BM159" s="186" t="s">
        <v>1908</v>
      </c>
    </row>
    <row r="160" s="2" customFormat="1" ht="16.5" customHeight="1">
      <c r="A160" s="35"/>
      <c r="B160" s="174"/>
      <c r="C160" s="175" t="s">
        <v>568</v>
      </c>
      <c r="D160" s="175" t="s">
        <v>154</v>
      </c>
      <c r="E160" s="176" t="s">
        <v>1909</v>
      </c>
      <c r="F160" s="177" t="s">
        <v>1910</v>
      </c>
      <c r="G160" s="178" t="s">
        <v>172</v>
      </c>
      <c r="H160" s="179">
        <v>1</v>
      </c>
      <c r="I160" s="180"/>
      <c r="J160" s="181">
        <f>ROUND(I160*H160,2)</f>
        <v>0</v>
      </c>
      <c r="K160" s="177" t="s">
        <v>1</v>
      </c>
      <c r="L160" s="36"/>
      <c r="M160" s="182" t="s">
        <v>1</v>
      </c>
      <c r="N160" s="183" t="s">
        <v>41</v>
      </c>
      <c r="O160" s="74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6" t="s">
        <v>158</v>
      </c>
      <c r="AT160" s="186" t="s">
        <v>154</v>
      </c>
      <c r="AU160" s="186" t="s">
        <v>85</v>
      </c>
      <c r="AY160" s="16" t="s">
        <v>153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6" t="s">
        <v>83</v>
      </c>
      <c r="BK160" s="187">
        <f>ROUND(I160*H160,2)</f>
        <v>0</v>
      </c>
      <c r="BL160" s="16" t="s">
        <v>158</v>
      </c>
      <c r="BM160" s="186" t="s">
        <v>1911</v>
      </c>
    </row>
    <row r="161" s="2" customFormat="1" ht="16.5" customHeight="1">
      <c r="A161" s="35"/>
      <c r="B161" s="174"/>
      <c r="C161" s="175" t="s">
        <v>575</v>
      </c>
      <c r="D161" s="175" t="s">
        <v>154</v>
      </c>
      <c r="E161" s="176" t="s">
        <v>1912</v>
      </c>
      <c r="F161" s="177" t="s">
        <v>1913</v>
      </c>
      <c r="G161" s="178" t="s">
        <v>172</v>
      </c>
      <c r="H161" s="179">
        <v>1</v>
      </c>
      <c r="I161" s="180"/>
      <c r="J161" s="181">
        <f>ROUND(I161*H161,2)</f>
        <v>0</v>
      </c>
      <c r="K161" s="177" t="s">
        <v>1</v>
      </c>
      <c r="L161" s="36"/>
      <c r="M161" s="190" t="s">
        <v>1</v>
      </c>
      <c r="N161" s="191" t="s">
        <v>41</v>
      </c>
      <c r="O161" s="192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6" t="s">
        <v>152</v>
      </c>
      <c r="AT161" s="186" t="s">
        <v>154</v>
      </c>
      <c r="AU161" s="186" t="s">
        <v>85</v>
      </c>
      <c r="AY161" s="16" t="s">
        <v>153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6" t="s">
        <v>83</v>
      </c>
      <c r="BK161" s="187">
        <f>ROUND(I161*H161,2)</f>
        <v>0</v>
      </c>
      <c r="BL161" s="16" t="s">
        <v>152</v>
      </c>
      <c r="BM161" s="186" t="s">
        <v>1914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1:K1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125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Šatny pro fotbalisty a obecní dům</v>
      </c>
      <c r="F7" s="29"/>
      <c r="G7" s="29"/>
      <c r="H7" s="29"/>
      <c r="L7" s="19"/>
    </row>
    <row r="8" s="1" customFormat="1" ht="12" customHeight="1">
      <c r="B8" s="19"/>
      <c r="D8" s="29" t="s">
        <v>126</v>
      </c>
      <c r="L8" s="19"/>
    </row>
    <row r="9" s="2" customFormat="1" ht="16.5" customHeight="1">
      <c r="A9" s="35"/>
      <c r="B9" s="36"/>
      <c r="C9" s="35"/>
      <c r="D9" s="35"/>
      <c r="E9" s="126" t="s">
        <v>180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181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1915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18. 9. 2022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ROUND((SUM(BE122:BE132)),  2)</f>
        <v>0</v>
      </c>
      <c r="G35" s="35"/>
      <c r="H35" s="35"/>
      <c r="I35" s="133">
        <v>0.20999999999999999</v>
      </c>
      <c r="J35" s="132">
        <f>ROUND(((SUM(BE122:BE132))*I35),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ROUND((SUM(BF122:BF132)),  2)</f>
        <v>0</v>
      </c>
      <c r="G36" s="35"/>
      <c r="H36" s="35"/>
      <c r="I36" s="133">
        <v>0.14999999999999999</v>
      </c>
      <c r="J36" s="132">
        <f>ROUND(((SUM(BF122:BF132))*I36),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ROUND((SUM(BG122:BG132)),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ROUND((SUM(BH122:BH132)),  2)</f>
        <v>0</v>
      </c>
      <c r="G38" s="35"/>
      <c r="H38" s="35"/>
      <c r="I38" s="133">
        <v>0.14999999999999999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ROUND((SUM(BI122:BI132)),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Šatny pro fotbalisty a obecní dům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126</v>
      </c>
      <c r="L86" s="19"/>
    </row>
    <row r="87" s="2" customFormat="1" ht="16.5" customHeight="1">
      <c r="A87" s="35"/>
      <c r="B87" s="36"/>
      <c r="C87" s="35"/>
      <c r="D87" s="35"/>
      <c r="E87" s="126" t="s">
        <v>180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181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19FV - Šatny a sociální zařízení - fotovoltaika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Studánka u Aše</v>
      </c>
      <c r="G91" s="35"/>
      <c r="H91" s="35"/>
      <c r="I91" s="29" t="s">
        <v>22</v>
      </c>
      <c r="J91" s="66" t="str">
        <f>IF(J14="","",J14)</f>
        <v>18. 9. 2022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Hranice</v>
      </c>
      <c r="G93" s="35"/>
      <c r="H93" s="35"/>
      <c r="I93" s="29" t="s">
        <v>30</v>
      </c>
      <c r="J93" s="33" t="str">
        <f>E23</f>
        <v>Projekt stav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129</v>
      </c>
      <c r="D96" s="134"/>
      <c r="E96" s="134"/>
      <c r="F96" s="134"/>
      <c r="G96" s="134"/>
      <c r="H96" s="134"/>
      <c r="I96" s="134"/>
      <c r="J96" s="143" t="s">
        <v>130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131</v>
      </c>
      <c r="D98" s="35"/>
      <c r="E98" s="35"/>
      <c r="F98" s="35"/>
      <c r="G98" s="35"/>
      <c r="H98" s="35"/>
      <c r="I98" s="35"/>
      <c r="J98" s="93">
        <f>J122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132</v>
      </c>
    </row>
    <row r="99" s="9" customFormat="1" ht="24.96" customHeight="1">
      <c r="A99" s="9"/>
      <c r="B99" s="145"/>
      <c r="C99" s="9"/>
      <c r="D99" s="146" t="s">
        <v>187</v>
      </c>
      <c r="E99" s="147"/>
      <c r="F99" s="147"/>
      <c r="G99" s="147"/>
      <c r="H99" s="147"/>
      <c r="I99" s="147"/>
      <c r="J99" s="148">
        <f>J123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1916</v>
      </c>
      <c r="E100" s="151"/>
      <c r="F100" s="151"/>
      <c r="G100" s="151"/>
      <c r="H100" s="151"/>
      <c r="I100" s="151"/>
      <c r="J100" s="152">
        <f>J124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137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126" t="str">
        <f>E7</f>
        <v>Šatny pro fotbalisty a obecní dům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9"/>
      <c r="C111" s="29" t="s">
        <v>126</v>
      </c>
      <c r="L111" s="19"/>
    </row>
    <row r="112" s="2" customFormat="1" ht="16.5" customHeight="1">
      <c r="A112" s="35"/>
      <c r="B112" s="36"/>
      <c r="C112" s="35"/>
      <c r="D112" s="35"/>
      <c r="E112" s="126" t="s">
        <v>180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181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E11</f>
        <v>19FV - Šatny a sociální zařízení - fotovoltaika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F14</f>
        <v>Studánka u Aše</v>
      </c>
      <c r="G116" s="35"/>
      <c r="H116" s="35"/>
      <c r="I116" s="29" t="s">
        <v>22</v>
      </c>
      <c r="J116" s="66" t="str">
        <f>IF(J14="","",J14)</f>
        <v>18. 9. 2022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E17</f>
        <v>Město Hranice</v>
      </c>
      <c r="G118" s="35"/>
      <c r="H118" s="35"/>
      <c r="I118" s="29" t="s">
        <v>30</v>
      </c>
      <c r="J118" s="33" t="str">
        <f>E23</f>
        <v>Projekt stav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IF(E20="","",E20)</f>
        <v>Vyplň údaj</v>
      </c>
      <c r="G119" s="35"/>
      <c r="H119" s="35"/>
      <c r="I119" s="29" t="s">
        <v>33</v>
      </c>
      <c r="J119" s="33" t="str">
        <f>E26</f>
        <v>Milan Hájek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53"/>
      <c r="B121" s="154"/>
      <c r="C121" s="155" t="s">
        <v>138</v>
      </c>
      <c r="D121" s="156" t="s">
        <v>61</v>
      </c>
      <c r="E121" s="156" t="s">
        <v>57</v>
      </c>
      <c r="F121" s="156" t="s">
        <v>58</v>
      </c>
      <c r="G121" s="156" t="s">
        <v>139</v>
      </c>
      <c r="H121" s="156" t="s">
        <v>140</v>
      </c>
      <c r="I121" s="156" t="s">
        <v>141</v>
      </c>
      <c r="J121" s="156" t="s">
        <v>130</v>
      </c>
      <c r="K121" s="157" t="s">
        <v>142</v>
      </c>
      <c r="L121" s="158"/>
      <c r="M121" s="83" t="s">
        <v>1</v>
      </c>
      <c r="N121" s="84" t="s">
        <v>40</v>
      </c>
      <c r="O121" s="84" t="s">
        <v>143</v>
      </c>
      <c r="P121" s="84" t="s">
        <v>144</v>
      </c>
      <c r="Q121" s="84" t="s">
        <v>145</v>
      </c>
      <c r="R121" s="84" t="s">
        <v>146</v>
      </c>
      <c r="S121" s="84" t="s">
        <v>147</v>
      </c>
      <c r="T121" s="85" t="s">
        <v>148</v>
      </c>
      <c r="U121" s="15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/>
    </row>
    <row r="122" s="2" customFormat="1" ht="22.8" customHeight="1">
      <c r="A122" s="35"/>
      <c r="B122" s="36"/>
      <c r="C122" s="90" t="s">
        <v>149</v>
      </c>
      <c r="D122" s="35"/>
      <c r="E122" s="35"/>
      <c r="F122" s="35"/>
      <c r="G122" s="35"/>
      <c r="H122" s="35"/>
      <c r="I122" s="35"/>
      <c r="J122" s="159">
        <f>BK122</f>
        <v>0</v>
      </c>
      <c r="K122" s="35"/>
      <c r="L122" s="36"/>
      <c r="M122" s="86"/>
      <c r="N122" s="70"/>
      <c r="O122" s="87"/>
      <c r="P122" s="160">
        <f>P123</f>
        <v>0</v>
      </c>
      <c r="Q122" s="87"/>
      <c r="R122" s="160">
        <f>R123</f>
        <v>0</v>
      </c>
      <c r="S122" s="87"/>
      <c r="T122" s="161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75</v>
      </c>
      <c r="AU122" s="16" t="s">
        <v>132</v>
      </c>
      <c r="BK122" s="162">
        <f>BK123</f>
        <v>0</v>
      </c>
    </row>
    <row r="123" s="12" customFormat="1" ht="25.92" customHeight="1">
      <c r="A123" s="12"/>
      <c r="B123" s="163"/>
      <c r="C123" s="12"/>
      <c r="D123" s="164" t="s">
        <v>75</v>
      </c>
      <c r="E123" s="165" t="s">
        <v>270</v>
      </c>
      <c r="F123" s="165" t="s">
        <v>271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P124</f>
        <v>0</v>
      </c>
      <c r="Q123" s="169"/>
      <c r="R123" s="170">
        <f>R124</f>
        <v>0</v>
      </c>
      <c r="S123" s="169"/>
      <c r="T123" s="17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85</v>
      </c>
      <c r="AT123" s="172" t="s">
        <v>75</v>
      </c>
      <c r="AU123" s="172" t="s">
        <v>76</v>
      </c>
      <c r="AY123" s="164" t="s">
        <v>153</v>
      </c>
      <c r="BK123" s="173">
        <f>BK124</f>
        <v>0</v>
      </c>
    </row>
    <row r="124" s="12" customFormat="1" ht="22.8" customHeight="1">
      <c r="A124" s="12"/>
      <c r="B124" s="163"/>
      <c r="C124" s="12"/>
      <c r="D124" s="164" t="s">
        <v>75</v>
      </c>
      <c r="E124" s="188" t="s">
        <v>1917</v>
      </c>
      <c r="F124" s="188" t="s">
        <v>1918</v>
      </c>
      <c r="G124" s="12"/>
      <c r="H124" s="12"/>
      <c r="I124" s="166"/>
      <c r="J124" s="189">
        <f>BK124</f>
        <v>0</v>
      </c>
      <c r="K124" s="12"/>
      <c r="L124" s="163"/>
      <c r="M124" s="168"/>
      <c r="N124" s="169"/>
      <c r="O124" s="169"/>
      <c r="P124" s="170">
        <f>SUM(P125:P132)</f>
        <v>0</v>
      </c>
      <c r="Q124" s="169"/>
      <c r="R124" s="170">
        <f>SUM(R125:R132)</f>
        <v>0</v>
      </c>
      <c r="S124" s="169"/>
      <c r="T124" s="171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85</v>
      </c>
      <c r="AT124" s="172" t="s">
        <v>75</v>
      </c>
      <c r="AU124" s="172" t="s">
        <v>83</v>
      </c>
      <c r="AY124" s="164" t="s">
        <v>153</v>
      </c>
      <c r="BK124" s="173">
        <f>SUM(BK125:BK132)</f>
        <v>0</v>
      </c>
    </row>
    <row r="125" s="2" customFormat="1" ht="16.5" customHeight="1">
      <c r="A125" s="35"/>
      <c r="B125" s="174"/>
      <c r="C125" s="175" t="s">
        <v>83</v>
      </c>
      <c r="D125" s="175" t="s">
        <v>154</v>
      </c>
      <c r="E125" s="176" t="s">
        <v>1919</v>
      </c>
      <c r="F125" s="177" t="s">
        <v>1920</v>
      </c>
      <c r="G125" s="178" t="s">
        <v>172</v>
      </c>
      <c r="H125" s="179">
        <v>1</v>
      </c>
      <c r="I125" s="180"/>
      <c r="J125" s="181">
        <f>ROUND(I125*H125,2)</f>
        <v>0</v>
      </c>
      <c r="K125" s="177" t="s">
        <v>1</v>
      </c>
      <c r="L125" s="36"/>
      <c r="M125" s="182" t="s">
        <v>1</v>
      </c>
      <c r="N125" s="183" t="s">
        <v>41</v>
      </c>
      <c r="O125" s="74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6" t="s">
        <v>94</v>
      </c>
      <c r="AT125" s="186" t="s">
        <v>154</v>
      </c>
      <c r="AU125" s="186" t="s">
        <v>85</v>
      </c>
      <c r="AY125" s="16" t="s">
        <v>153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6" t="s">
        <v>83</v>
      </c>
      <c r="BK125" s="187">
        <f>ROUND(I125*H125,2)</f>
        <v>0</v>
      </c>
      <c r="BL125" s="16" t="s">
        <v>94</v>
      </c>
      <c r="BM125" s="186" t="s">
        <v>1921</v>
      </c>
    </row>
    <row r="126" s="2" customFormat="1" ht="16.5" customHeight="1">
      <c r="A126" s="35"/>
      <c r="B126" s="174"/>
      <c r="C126" s="204" t="s">
        <v>85</v>
      </c>
      <c r="D126" s="204" t="s">
        <v>420</v>
      </c>
      <c r="E126" s="205" t="s">
        <v>1922</v>
      </c>
      <c r="F126" s="206" t="s">
        <v>1923</v>
      </c>
      <c r="G126" s="207" t="s">
        <v>172</v>
      </c>
      <c r="H126" s="208">
        <v>60</v>
      </c>
      <c r="I126" s="209"/>
      <c r="J126" s="210">
        <f>ROUND(I126*H126,2)</f>
        <v>0</v>
      </c>
      <c r="K126" s="206" t="s">
        <v>1</v>
      </c>
      <c r="L126" s="211"/>
      <c r="M126" s="212" t="s">
        <v>1</v>
      </c>
      <c r="N126" s="213" t="s">
        <v>41</v>
      </c>
      <c r="O126" s="74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6" t="s">
        <v>347</v>
      </c>
      <c r="AT126" s="186" t="s">
        <v>420</v>
      </c>
      <c r="AU126" s="186" t="s">
        <v>85</v>
      </c>
      <c r="AY126" s="16" t="s">
        <v>153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6" t="s">
        <v>83</v>
      </c>
      <c r="BK126" s="187">
        <f>ROUND(I126*H126,2)</f>
        <v>0</v>
      </c>
      <c r="BL126" s="16" t="s">
        <v>94</v>
      </c>
      <c r="BM126" s="186" t="s">
        <v>1924</v>
      </c>
    </row>
    <row r="127" s="2" customFormat="1" ht="24.15" customHeight="1">
      <c r="A127" s="35"/>
      <c r="B127" s="174"/>
      <c r="C127" s="204" t="s">
        <v>169</v>
      </c>
      <c r="D127" s="204" t="s">
        <v>420</v>
      </c>
      <c r="E127" s="205" t="s">
        <v>1925</v>
      </c>
      <c r="F127" s="206" t="s">
        <v>1926</v>
      </c>
      <c r="G127" s="207" t="s">
        <v>172</v>
      </c>
      <c r="H127" s="208">
        <v>60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41</v>
      </c>
      <c r="O127" s="74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6" t="s">
        <v>347</v>
      </c>
      <c r="AT127" s="186" t="s">
        <v>420</v>
      </c>
      <c r="AU127" s="186" t="s">
        <v>85</v>
      </c>
      <c r="AY127" s="16" t="s">
        <v>153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6" t="s">
        <v>83</v>
      </c>
      <c r="BK127" s="187">
        <f>ROUND(I127*H127,2)</f>
        <v>0</v>
      </c>
      <c r="BL127" s="16" t="s">
        <v>94</v>
      </c>
      <c r="BM127" s="186" t="s">
        <v>1927</v>
      </c>
    </row>
    <row r="128" s="2" customFormat="1" ht="16.5" customHeight="1">
      <c r="A128" s="35"/>
      <c r="B128" s="174"/>
      <c r="C128" s="204" t="s">
        <v>152</v>
      </c>
      <c r="D128" s="204" t="s">
        <v>420</v>
      </c>
      <c r="E128" s="205" t="s">
        <v>1928</v>
      </c>
      <c r="F128" s="206" t="s">
        <v>1929</v>
      </c>
      <c r="G128" s="207" t="s">
        <v>172</v>
      </c>
      <c r="H128" s="208">
        <v>1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41</v>
      </c>
      <c r="O128" s="74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6" t="s">
        <v>347</v>
      </c>
      <c r="AT128" s="186" t="s">
        <v>420</v>
      </c>
      <c r="AU128" s="186" t="s">
        <v>85</v>
      </c>
      <c r="AY128" s="16" t="s">
        <v>153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83</v>
      </c>
      <c r="BK128" s="187">
        <f>ROUND(I128*H128,2)</f>
        <v>0</v>
      </c>
      <c r="BL128" s="16" t="s">
        <v>94</v>
      </c>
      <c r="BM128" s="186" t="s">
        <v>1930</v>
      </c>
    </row>
    <row r="129" s="2" customFormat="1" ht="16.5" customHeight="1">
      <c r="A129" s="35"/>
      <c r="B129" s="174"/>
      <c r="C129" s="204" t="s">
        <v>166</v>
      </c>
      <c r="D129" s="204" t="s">
        <v>420</v>
      </c>
      <c r="E129" s="205" t="s">
        <v>1931</v>
      </c>
      <c r="F129" s="206" t="s">
        <v>1932</v>
      </c>
      <c r="G129" s="207" t="s">
        <v>172</v>
      </c>
      <c r="H129" s="208">
        <v>8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41</v>
      </c>
      <c r="O129" s="74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6" t="s">
        <v>347</v>
      </c>
      <c r="AT129" s="186" t="s">
        <v>420</v>
      </c>
      <c r="AU129" s="186" t="s">
        <v>85</v>
      </c>
      <c r="AY129" s="16" t="s">
        <v>153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83</v>
      </c>
      <c r="BK129" s="187">
        <f>ROUND(I129*H129,2)</f>
        <v>0</v>
      </c>
      <c r="BL129" s="16" t="s">
        <v>94</v>
      </c>
      <c r="BM129" s="186" t="s">
        <v>1933</v>
      </c>
    </row>
    <row r="130" s="2" customFormat="1" ht="21.75" customHeight="1">
      <c r="A130" s="35"/>
      <c r="B130" s="174"/>
      <c r="C130" s="204" t="s">
        <v>225</v>
      </c>
      <c r="D130" s="204" t="s">
        <v>420</v>
      </c>
      <c r="E130" s="205" t="s">
        <v>1934</v>
      </c>
      <c r="F130" s="206" t="s">
        <v>1935</v>
      </c>
      <c r="G130" s="207" t="s">
        <v>172</v>
      </c>
      <c r="H130" s="208">
        <v>1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41</v>
      </c>
      <c r="O130" s="74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6" t="s">
        <v>347</v>
      </c>
      <c r="AT130" s="186" t="s">
        <v>420</v>
      </c>
      <c r="AU130" s="186" t="s">
        <v>85</v>
      </c>
      <c r="AY130" s="16" t="s">
        <v>153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6" t="s">
        <v>83</v>
      </c>
      <c r="BK130" s="187">
        <f>ROUND(I130*H130,2)</f>
        <v>0</v>
      </c>
      <c r="BL130" s="16" t="s">
        <v>94</v>
      </c>
      <c r="BM130" s="186" t="s">
        <v>1936</v>
      </c>
    </row>
    <row r="131" s="2" customFormat="1" ht="16.5" customHeight="1">
      <c r="A131" s="35"/>
      <c r="B131" s="174"/>
      <c r="C131" s="175" t="s">
        <v>230</v>
      </c>
      <c r="D131" s="175" t="s">
        <v>154</v>
      </c>
      <c r="E131" s="176" t="s">
        <v>1937</v>
      </c>
      <c r="F131" s="177" t="s">
        <v>1796</v>
      </c>
      <c r="G131" s="178" t="s">
        <v>172</v>
      </c>
      <c r="H131" s="179">
        <v>1</v>
      </c>
      <c r="I131" s="180"/>
      <c r="J131" s="181">
        <f>ROUND(I131*H131,2)</f>
        <v>0</v>
      </c>
      <c r="K131" s="177" t="s">
        <v>1</v>
      </c>
      <c r="L131" s="36"/>
      <c r="M131" s="182" t="s">
        <v>1</v>
      </c>
      <c r="N131" s="183" t="s">
        <v>41</v>
      </c>
      <c r="O131" s="74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6" t="s">
        <v>94</v>
      </c>
      <c r="AT131" s="186" t="s">
        <v>154</v>
      </c>
      <c r="AU131" s="186" t="s">
        <v>85</v>
      </c>
      <c r="AY131" s="16" t="s">
        <v>153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6" t="s">
        <v>83</v>
      </c>
      <c r="BK131" s="187">
        <f>ROUND(I131*H131,2)</f>
        <v>0</v>
      </c>
      <c r="BL131" s="16" t="s">
        <v>94</v>
      </c>
      <c r="BM131" s="186" t="s">
        <v>1938</v>
      </c>
    </row>
    <row r="132" s="2" customFormat="1" ht="16.5" customHeight="1">
      <c r="A132" s="35"/>
      <c r="B132" s="174"/>
      <c r="C132" s="175" t="s">
        <v>235</v>
      </c>
      <c r="D132" s="175" t="s">
        <v>154</v>
      </c>
      <c r="E132" s="176" t="s">
        <v>1939</v>
      </c>
      <c r="F132" s="177" t="s">
        <v>1940</v>
      </c>
      <c r="G132" s="178" t="s">
        <v>172</v>
      </c>
      <c r="H132" s="179">
        <v>1</v>
      </c>
      <c r="I132" s="180"/>
      <c r="J132" s="181">
        <f>ROUND(I132*H132,2)</f>
        <v>0</v>
      </c>
      <c r="K132" s="177" t="s">
        <v>1</v>
      </c>
      <c r="L132" s="36"/>
      <c r="M132" s="190" t="s">
        <v>1</v>
      </c>
      <c r="N132" s="191" t="s">
        <v>41</v>
      </c>
      <c r="O132" s="192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6" t="s">
        <v>94</v>
      </c>
      <c r="AT132" s="186" t="s">
        <v>154</v>
      </c>
      <c r="AU132" s="186" t="s">
        <v>85</v>
      </c>
      <c r="AY132" s="16" t="s">
        <v>153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6" t="s">
        <v>83</v>
      </c>
      <c r="BK132" s="187">
        <f>ROUND(I132*H132,2)</f>
        <v>0</v>
      </c>
      <c r="BL132" s="16" t="s">
        <v>94</v>
      </c>
      <c r="BM132" s="186" t="s">
        <v>1941</v>
      </c>
    </row>
    <row r="133" s="2" customFormat="1" ht="6.96" customHeight="1">
      <c r="A133" s="35"/>
      <c r="B133" s="57"/>
      <c r="C133" s="58"/>
      <c r="D133" s="58"/>
      <c r="E133" s="58"/>
      <c r="F133" s="58"/>
      <c r="G133" s="58"/>
      <c r="H133" s="58"/>
      <c r="I133" s="58"/>
      <c r="J133" s="58"/>
      <c r="K133" s="58"/>
      <c r="L133" s="36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autoFilter ref="C121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LEGION-MILAN\Milan</dc:creator>
  <cp:lastModifiedBy>LEGION-MILAN\Milan</cp:lastModifiedBy>
  <dcterms:created xsi:type="dcterms:W3CDTF">2022-10-03T09:32:41Z</dcterms:created>
  <dcterms:modified xsi:type="dcterms:W3CDTF">2022-10-03T09:32:50Z</dcterms:modified>
</cp:coreProperties>
</file>